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2995" windowHeight="9795"/>
  </bookViews>
  <sheets>
    <sheet name="Лист3" sheetId="1" r:id="rId1"/>
  </sheets>
  <externalReferences>
    <externalReference r:id="rId2"/>
    <externalReference r:id="rId3"/>
  </externalReferences>
  <calcPr calcId="144525"/>
</workbook>
</file>

<file path=xl/calcChain.xml><?xml version="1.0" encoding="utf-8"?>
<calcChain xmlns="http://schemas.openxmlformats.org/spreadsheetml/2006/main">
  <c r="D47" i="1" l="1"/>
  <c r="D20" i="1"/>
  <c r="D54" i="1"/>
  <c r="D53" i="1"/>
  <c r="D51" i="1"/>
  <c r="D49" i="1"/>
  <c r="D45" i="1"/>
  <c r="D44" i="1"/>
  <c r="D43" i="1"/>
  <c r="D41" i="1"/>
  <c r="D40" i="1"/>
  <c r="D38" i="1"/>
  <c r="D36" i="1"/>
  <c r="D35" i="1"/>
  <c r="D34" i="1"/>
  <c r="D32" i="1"/>
  <c r="D31" i="1"/>
  <c r="D29" i="1"/>
  <c r="D28" i="1"/>
  <c r="D26" i="1"/>
  <c r="D25" i="1"/>
  <c r="D23" i="1"/>
  <c r="D22" i="1"/>
  <c r="D18" i="1"/>
  <c r="D15" i="1"/>
  <c r="D13" i="1"/>
  <c r="D14" i="1"/>
  <c r="D12" i="1"/>
  <c r="D11" i="1"/>
  <c r="F11" i="1" l="1"/>
  <c r="F12" i="1"/>
  <c r="F13" i="1"/>
  <c r="F14" i="1"/>
  <c r="F15" i="1"/>
  <c r="F16" i="1"/>
  <c r="F17" i="1"/>
  <c r="F18" i="1"/>
  <c r="F20" i="1"/>
  <c r="F22" i="1"/>
  <c r="F23" i="1"/>
  <c r="F25" i="1"/>
  <c r="F26" i="1"/>
  <c r="F27" i="1"/>
  <c r="F28" i="1"/>
  <c r="F29" i="1"/>
  <c r="F31" i="1"/>
  <c r="F32" i="1"/>
  <c r="F34" i="1"/>
  <c r="F35" i="1"/>
  <c r="F36" i="1"/>
  <c r="F37" i="1"/>
  <c r="F38" i="1"/>
  <c r="F40" i="1"/>
  <c r="F41" i="1"/>
  <c r="F43" i="1"/>
  <c r="F44" i="1"/>
  <c r="F45" i="1"/>
  <c r="F47" i="1"/>
  <c r="F49" i="1"/>
  <c r="F51" i="1"/>
  <c r="F53" i="1"/>
  <c r="F54" i="1"/>
  <c r="E10" i="1" l="1"/>
  <c r="E19" i="1"/>
  <c r="E21" i="1"/>
  <c r="E24" i="1"/>
  <c r="E30" i="1"/>
  <c r="E33" i="1"/>
  <c r="E39" i="1"/>
  <c r="E42" i="1"/>
  <c r="E46" i="1"/>
  <c r="E48" i="1"/>
  <c r="E50" i="1"/>
  <c r="E52" i="1"/>
  <c r="E55" i="1" l="1"/>
  <c r="D46" i="1" l="1"/>
  <c r="F46" i="1" s="1"/>
  <c r="D39" i="1"/>
  <c r="F39" i="1" s="1"/>
  <c r="D33" i="1"/>
  <c r="F33" i="1" s="1"/>
  <c r="D30" i="1"/>
  <c r="F30" i="1" s="1"/>
  <c r="D27" i="1"/>
  <c r="D19" i="1"/>
  <c r="F19" i="1" s="1"/>
  <c r="D17" i="1"/>
  <c r="D10" i="1" l="1"/>
  <c r="F10" i="1" s="1"/>
  <c r="D52" i="1"/>
  <c r="F52" i="1" s="1"/>
  <c r="D42" i="1"/>
  <c r="F42" i="1" s="1"/>
  <c r="D50" i="1"/>
  <c r="F50" i="1" s="1"/>
  <c r="D24" i="1"/>
  <c r="F24" i="1" s="1"/>
  <c r="D21" i="1"/>
  <c r="F21" i="1" s="1"/>
  <c r="D48" i="1"/>
  <c r="F48" i="1" s="1"/>
  <c r="D55" i="1" l="1"/>
  <c r="F55" i="1" s="1"/>
</calcChain>
</file>

<file path=xl/sharedStrings.xml><?xml version="1.0" encoding="utf-8"?>
<sst xmlns="http://schemas.openxmlformats.org/spreadsheetml/2006/main" count="135" uniqueCount="71">
  <si>
    <t>Наименование показателя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</si>
  <si>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</si>
  <si>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</si>
  <si>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</si>
  <si>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</si>
  <si>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</si>
  <si>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</si>
  <si>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</si>
  <si>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</si>
  <si>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субъекта Российской Федерации, местных администраций 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</si>
  <si>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</si>
  <si>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</si>
  <si>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</si>
  <si>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</si>
  <si>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</si>
  <si>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</si>
  <si>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</si>
  <si>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</si>
  <si>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</si>
  <si>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</si>
  <si>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</si>
  <si>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</si>
  <si>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</si>
  <si>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</si>
  <si>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</si>
  <si>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</si>
  <si>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</si>
  <si>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</si>
  <si>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</si>
  <si>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</si>
  <si>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</si>
  <si>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</si>
  <si>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</si>
  <si>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</si>
  <si>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</si>
  <si>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</si>
  <si>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</si>
  <si>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</si>
  <si>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</si>
  <si>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</si>
  <si>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</si>
  <si>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</si>
  <si>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</si>
  <si>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</si>
  <si>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</si>
  <si>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</si>
  <si>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 КИНЕМАТОГРАФИЯ</t>
  </si>
  <si>
    <t xml:space="preserve">Культура 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</si>
  <si>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</si>
  <si>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</si>
  <si>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</si>
  <si>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</si>
  <si>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</si>
  <si>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</si>
  <si>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</si>
  <si>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</si>
  <si>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</si>
  <si>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</si>
  <si>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</si>
  <si>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 xml:space="preserve">МЕЖБЮДЖЕТНЫЕ ТРАНСФЕРТЫ ОБЩЕГО ХАРАКТЕРА БЮДЖЕТАМ БЮДЖЕТНОЙ СИСТЕМЫ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</si>
  <si>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</si>
  <si>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</si>
  <si>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 xml:space="preserve">ВСЕГО </t>
  </si>
  <si>
    <t>Приложение 3</t>
  </si>
  <si>
    <t xml:space="preserve">  к решению Совета депутатов</t>
  </si>
  <si>
    <t>Шелаболихинского района</t>
  </si>
  <si>
    <t>Расходы районного бюджета по разделам и подразделам классификации расходов бюджетов</t>
  </si>
  <si>
    <t>Уточненный план, тыс. рублей</t>
  </si>
  <si>
    <t>Кассовое исполнение, тыс. рублей</t>
  </si>
  <si>
    <t>% исполнения</t>
  </si>
  <si>
    <t>от  «__»_________ 2025 г. № 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</si>
</sst>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8">
    <xf numFmtId="0" fontId="0" fillId="0" borderId="0" xfId="0"/>
    <xf numFmtId="0" fontId="3" fillId="0" borderId="0" xfId="0" applyFont="1"/>
    <xf numFmtId="0" fontId="0" fillId="0" borderId="0" xfId="0" applyAlignment="1">
      <alignment horizontal="left" vertical="justify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right"/>
    </xf>
    <xf numFmtId="0" fontId="3" fillId="0" borderId="0" xfId="0" applyFont="1" applyBorder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left" vertical="distributed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left" vertical="distributed"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49" fontId="3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distributed"/>
    </xf>
    <xf numFmtId="49" fontId="5" fillId="0" borderId="1" xfId="0" applyNumberFormat="1" applyFont="1" applyBorder="1"/>
    <xf numFmtId="0" fontId="5" fillId="0" borderId="1" xfId="0" applyFont="1" applyBorder="1"/>
    <xf numFmtId="0" fontId="4" fillId="0" borderId="0" xfId="0" applyFont="1"/>
    <xf numFmtId="49" fontId="4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justify"/>
    </xf>
    <xf numFmtId="0" fontId="4" fillId="0" borderId="0" xfId="0" applyFont="1" applyAlignment="1"/>
    <xf numFmtId="49" fontId="4" fillId="0" borderId="0" xfId="0" applyNumberFormat="1" applyFont="1" applyAlignment="1"/>
    <xf numFmtId="0" fontId="3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textRotation="90" wrapText="1"/>
    </xf>
    <xf numFmtId="0" fontId="2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5;&#1090;&#1077;&#1088;&#1073;&#1077;&#1088;&#1075;/&#1041;&#1070;&#1044;&#1046;&#1045;&#1058;&#1067;/&#1073;&#1102;&#1076;&#1078;&#1077;&#1090;2024/&#1088;&#1077;&#1096;&#1077;&#1085;&#1080;&#1077;/&#1080;&#1079;&#1084;%207/&#1055;&#1088;&#1080;&#1083;&#1086;&#1078;&#1077;&#1085;&#1080;&#1077;%20&#1082;%204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5"/>
      <sheetName val="Лист7"/>
      <sheetName val="Лист9"/>
    </sheetNames>
    <sheetDataSet>
      <sheetData sheetId="0">
        <row r="24">
          <cell r="F24">
            <v>3263.4</v>
          </cell>
        </row>
        <row r="65">
          <cell r="F65">
            <v>0</v>
          </cell>
        </row>
        <row r="200">
          <cell r="F200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</sheetNames>
    <sheetDataSet>
      <sheetData sheetId="0">
        <row r="14">
          <cell r="G14">
            <v>827.7</v>
          </cell>
        </row>
        <row r="19">
          <cell r="G19">
            <v>19</v>
          </cell>
        </row>
        <row r="24">
          <cell r="G24">
            <v>96.9</v>
          </cell>
        </row>
        <row r="29">
          <cell r="G29">
            <v>635</v>
          </cell>
        </row>
        <row r="34">
          <cell r="G34">
            <v>70</v>
          </cell>
        </row>
        <row r="39">
          <cell r="G39">
            <v>6988.1</v>
          </cell>
        </row>
        <row r="45">
          <cell r="G45">
            <v>48844.5</v>
          </cell>
        </row>
        <row r="70">
          <cell r="G70">
            <v>303368.59999999998</v>
          </cell>
        </row>
        <row r="115">
          <cell r="G115">
            <v>5981.1</v>
          </cell>
        </row>
        <row r="134">
          <cell r="G134">
            <v>8758.1</v>
          </cell>
        </row>
        <row r="158">
          <cell r="G158">
            <v>8021</v>
          </cell>
        </row>
        <row r="177">
          <cell r="G177">
            <v>8407.2999999999993</v>
          </cell>
        </row>
        <row r="188">
          <cell r="G188">
            <v>7446.1</v>
          </cell>
        </row>
        <row r="202">
          <cell r="G202">
            <v>3848.2000000000003</v>
          </cell>
        </row>
        <row r="221">
          <cell r="G221">
            <v>2066</v>
          </cell>
        </row>
        <row r="227">
          <cell r="G227">
            <v>6655</v>
          </cell>
        </row>
        <row r="239">
          <cell r="G239">
            <v>51</v>
          </cell>
        </row>
        <row r="245">
          <cell r="G245">
            <v>19785.800000000003</v>
          </cell>
        </row>
        <row r="266">
          <cell r="G266">
            <v>338.1</v>
          </cell>
        </row>
        <row r="278">
          <cell r="G278">
            <v>27542.400000000001</v>
          </cell>
        </row>
        <row r="295">
          <cell r="G295">
            <v>2139.6999999999998</v>
          </cell>
        </row>
        <row r="310">
          <cell r="G310">
            <v>646.79999999999995</v>
          </cell>
        </row>
        <row r="319">
          <cell r="G319">
            <v>1.8</v>
          </cell>
        </row>
        <row r="325">
          <cell r="G325">
            <v>1320.2</v>
          </cell>
        </row>
        <row r="330">
          <cell r="G330">
            <v>8370.4</v>
          </cell>
        </row>
        <row r="340">
          <cell r="G340">
            <v>3263.4</v>
          </cell>
        </row>
        <row r="345">
          <cell r="G345">
            <v>704.40000000000009</v>
          </cell>
        </row>
        <row r="351">
          <cell r="G351">
            <v>29950</v>
          </cell>
        </row>
        <row r="364">
          <cell r="G364">
            <v>1.7</v>
          </cell>
        </row>
        <row r="373">
          <cell r="G373">
            <v>7477.9</v>
          </cell>
        </row>
        <row r="411">
          <cell r="G411">
            <v>2792.7999999999997</v>
          </cell>
        </row>
        <row r="430">
          <cell r="G430">
            <v>99.7</v>
          </cell>
        </row>
        <row r="458">
          <cell r="G458">
            <v>66.7</v>
          </cell>
        </row>
        <row r="471">
          <cell r="G471">
            <v>6728.7000000000007</v>
          </cell>
        </row>
        <row r="489">
          <cell r="G489">
            <v>565.70000000000005</v>
          </cell>
        </row>
        <row r="500">
          <cell r="G500">
            <v>5833.4</v>
          </cell>
        </row>
        <row r="529">
          <cell r="G529">
            <v>755</v>
          </cell>
        </row>
        <row r="547">
          <cell r="G547">
            <v>6046.4</v>
          </cell>
        </row>
        <row r="558">
          <cell r="G558">
            <v>530</v>
          </cell>
        </row>
        <row r="565">
          <cell r="G565">
            <v>24440</v>
          </cell>
        </row>
        <row r="587">
          <cell r="G587">
            <v>5819.9000000000005</v>
          </cell>
        </row>
        <row r="608">
          <cell r="G608">
            <v>7912.6</v>
          </cell>
        </row>
        <row r="635">
          <cell r="G635">
            <v>1566.5</v>
          </cell>
        </row>
        <row r="647">
          <cell r="G647">
            <v>100</v>
          </cell>
        </row>
        <row r="658">
          <cell r="G658">
            <v>600</v>
          </cell>
        </row>
        <row r="665">
          <cell r="G665">
            <v>1170.5999999999999</v>
          </cell>
        </row>
        <row r="676">
          <cell r="G676">
            <v>100.1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5"/>
  <sheetViews>
    <sheetView tabSelected="1" view="pageBreakPreview" zoomScaleNormal="100" zoomScaleSheetLayoutView="100" workbookViewId="0">
      <selection activeCell="D31" sqref="D31"/>
    </sheetView>
  </sheetViews>
  <sheetFormatPr defaultRowHeight="15.75" x14ac:dyDescent="0.25"/>
  <cols>
    <col min="1" max="1" width="59" style="25" customWidth="1"/>
    <col min="2" max="2" width="4.85546875" style="26" customWidth="1"/>
    <col min="3" max="3" width="4.5703125" style="26" customWidth="1"/>
    <col min="4" max="4" width="10.85546875" style="26" customWidth="1"/>
    <col min="5" max="5" width="11.28515625" style="1" customWidth="1"/>
    <col min="6" max="6" width="10.28515625" style="1" customWidth="1"/>
    <col min="7" max="7" width="0.42578125" style="1" hidden="1" customWidth="1"/>
    <col min="8" max="16384" width="9.140625" style="1"/>
  </cols>
  <sheetData>
    <row r="1" spans="1:256" ht="16.5" customHeight="1" x14ac:dyDescent="0.3">
      <c r="A1" s="30"/>
      <c r="B1" s="31"/>
      <c r="C1" s="31"/>
      <c r="D1" s="31"/>
      <c r="E1" s="32"/>
      <c r="F1" s="27" t="s">
        <v>63</v>
      </c>
      <c r="G1" s="28"/>
    </row>
    <row r="2" spans="1:256" ht="15.75" customHeight="1" x14ac:dyDescent="0.3">
      <c r="A2" s="30"/>
      <c r="B2" s="31"/>
      <c r="C2" s="31"/>
      <c r="D2" s="31"/>
      <c r="E2" s="32"/>
      <c r="F2" s="27" t="s">
        <v>64</v>
      </c>
      <c r="G2" s="2"/>
    </row>
    <row r="3" spans="1:256" ht="15" customHeight="1" x14ac:dyDescent="0.3">
      <c r="A3" s="30"/>
      <c r="B3" s="31"/>
      <c r="C3" s="31"/>
      <c r="D3" s="31"/>
      <c r="E3" s="32"/>
      <c r="F3" s="27" t="s">
        <v>65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15" customHeight="1" x14ac:dyDescent="0.3">
      <c r="A4" s="28"/>
      <c r="B4" s="28"/>
      <c r="C4" s="28"/>
      <c r="D4" s="28"/>
      <c r="E4" s="28"/>
      <c r="F4" s="27" t="s">
        <v>70</v>
      </c>
    </row>
    <row r="5" spans="1:256" ht="4.5" customHeight="1" x14ac:dyDescent="0.25">
      <c r="A5" s="33"/>
      <c r="B5" s="34"/>
      <c r="C5" s="34"/>
      <c r="D5" s="34"/>
      <c r="E5" s="34"/>
      <c r="F5" s="34"/>
    </row>
    <row r="6" spans="1:256" ht="33" customHeight="1" x14ac:dyDescent="0.3">
      <c r="A6" s="37" t="s">
        <v>66</v>
      </c>
      <c r="B6" s="37"/>
      <c r="C6" s="37"/>
      <c r="D6" s="37"/>
      <c r="E6" s="37"/>
      <c r="F6" s="37"/>
    </row>
    <row r="7" spans="1:256" ht="6.75" customHeight="1" x14ac:dyDescent="0.25">
      <c r="A7" s="29"/>
      <c r="B7" s="29"/>
      <c r="C7" s="29"/>
      <c r="D7" s="29"/>
      <c r="E7" s="29"/>
      <c r="F7" s="29"/>
    </row>
    <row r="8" spans="1:256" ht="57" customHeight="1" x14ac:dyDescent="0.25">
      <c r="A8" s="3" t="s">
        <v>0</v>
      </c>
      <c r="B8" s="4" t="s">
        <v>1</v>
      </c>
      <c r="C8" s="4" t="s">
        <v>2</v>
      </c>
      <c r="D8" s="35" t="s">
        <v>67</v>
      </c>
      <c r="E8" s="35" t="s">
        <v>68</v>
      </c>
      <c r="F8" s="36" t="s">
        <v>69</v>
      </c>
    </row>
    <row r="9" spans="1:256" x14ac:dyDescent="0.25">
      <c r="A9" s="5">
        <v>1</v>
      </c>
      <c r="B9" s="5">
        <v>3</v>
      </c>
      <c r="C9" s="5">
        <v>4</v>
      </c>
      <c r="D9" s="5"/>
      <c r="E9" s="3">
        <v>8</v>
      </c>
      <c r="F9" s="3">
        <v>9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</row>
    <row r="10" spans="1:256" x14ac:dyDescent="0.25">
      <c r="A10" s="7" t="s">
        <v>3</v>
      </c>
      <c r="B10" s="8" t="s">
        <v>4</v>
      </c>
      <c r="C10" s="8"/>
      <c r="D10" s="9">
        <f>D12+D13+D15+D18+D11+D16+D17+D14</f>
        <v>54690.000000000007</v>
      </c>
      <c r="E10" s="9">
        <f>E12+E13+E15+E18+E11+E16+E17+E14</f>
        <v>54144.600000000006</v>
      </c>
      <c r="F10" s="9">
        <f>E10/D10*100</f>
        <v>99.002742731760833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</row>
    <row r="11" spans="1:256" ht="30" customHeight="1" x14ac:dyDescent="0.25">
      <c r="A11" s="11" t="s">
        <v>5</v>
      </c>
      <c r="B11" s="12" t="s">
        <v>4</v>
      </c>
      <c r="C11" s="12" t="s">
        <v>6</v>
      </c>
      <c r="D11" s="13">
        <f>[2]Лист5!$G$340</f>
        <v>3263.4</v>
      </c>
      <c r="E11" s="13">
        <v>3263.4</v>
      </c>
      <c r="F11" s="13">
        <f t="shared" ref="F11:F55" si="0">E11/D11*100</f>
        <v>100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  <c r="IT11" s="10"/>
      <c r="IU11" s="10"/>
      <c r="IV11" s="10"/>
    </row>
    <row r="12" spans="1:256" ht="47.25" x14ac:dyDescent="0.25">
      <c r="A12" s="11" t="s">
        <v>7</v>
      </c>
      <c r="B12" s="12" t="s">
        <v>4</v>
      </c>
      <c r="C12" s="12" t="s">
        <v>8</v>
      </c>
      <c r="D12" s="13">
        <f>[2]Лист5!$G$345</f>
        <v>704.40000000000009</v>
      </c>
      <c r="E12" s="13">
        <v>704.4</v>
      </c>
      <c r="F12" s="13">
        <f t="shared" si="0"/>
        <v>99.999999999999986</v>
      </c>
    </row>
    <row r="13" spans="1:256" ht="43.5" customHeight="1" x14ac:dyDescent="0.25">
      <c r="A13" s="11" t="s">
        <v>9</v>
      </c>
      <c r="B13" s="12" t="s">
        <v>4</v>
      </c>
      <c r="C13" s="12" t="s">
        <v>10</v>
      </c>
      <c r="D13" s="13">
        <f>[2]Лист5!$G$351</f>
        <v>29950</v>
      </c>
      <c r="E13" s="13">
        <v>29593.4</v>
      </c>
      <c r="F13" s="13">
        <f t="shared" si="0"/>
        <v>98.809348914858091</v>
      </c>
    </row>
    <row r="14" spans="1:256" x14ac:dyDescent="0.25">
      <c r="A14" s="11" t="s">
        <v>11</v>
      </c>
      <c r="B14" s="12" t="s">
        <v>4</v>
      </c>
      <c r="C14" s="12" t="s">
        <v>12</v>
      </c>
      <c r="D14" s="13">
        <f>[2]Лист5!$G$364</f>
        <v>1.7</v>
      </c>
      <c r="E14" s="13">
        <v>0</v>
      </c>
      <c r="F14" s="13">
        <f t="shared" si="0"/>
        <v>0</v>
      </c>
    </row>
    <row r="15" spans="1:256" ht="47.25" x14ac:dyDescent="0.25">
      <c r="A15" s="11" t="s">
        <v>13</v>
      </c>
      <c r="B15" s="12" t="s">
        <v>4</v>
      </c>
      <c r="C15" s="12" t="s">
        <v>14</v>
      </c>
      <c r="D15" s="13">
        <f>[2]Лист5!$G$188+[2]Лист5!$G$665</f>
        <v>8616.7000000000007</v>
      </c>
      <c r="E15" s="13">
        <v>8611.5</v>
      </c>
      <c r="F15" s="13">
        <f t="shared" si="0"/>
        <v>99.93965207097844</v>
      </c>
    </row>
    <row r="16" spans="1:256" hidden="1" x14ac:dyDescent="0.25">
      <c r="A16" s="14" t="s">
        <v>15</v>
      </c>
      <c r="B16" s="12" t="s">
        <v>4</v>
      </c>
      <c r="C16" s="12" t="s">
        <v>16</v>
      </c>
      <c r="D16" s="13"/>
      <c r="E16" s="13"/>
      <c r="F16" s="13" t="e">
        <f t="shared" si="0"/>
        <v>#DIV/0!</v>
      </c>
    </row>
    <row r="17" spans="1:6" hidden="1" x14ac:dyDescent="0.25">
      <c r="A17" s="11" t="s">
        <v>17</v>
      </c>
      <c r="B17" s="12" t="s">
        <v>4</v>
      </c>
      <c r="C17" s="12" t="s">
        <v>18</v>
      </c>
      <c r="D17" s="13">
        <f>[1]Лист1!F65</f>
        <v>0</v>
      </c>
      <c r="E17" s="13"/>
      <c r="F17" s="13" t="e">
        <f t="shared" si="0"/>
        <v>#DIV/0!</v>
      </c>
    </row>
    <row r="18" spans="1:6" x14ac:dyDescent="0.25">
      <c r="A18" s="11" t="s">
        <v>19</v>
      </c>
      <c r="B18" s="12" t="s">
        <v>4</v>
      </c>
      <c r="C18" s="12" t="s">
        <v>20</v>
      </c>
      <c r="D18" s="13">
        <f>[2]Лист5!$G$373+[2]Лист5!$G$202+[2]Лист5!$G$14</f>
        <v>12153.800000000001</v>
      </c>
      <c r="E18" s="13">
        <v>11971.9</v>
      </c>
      <c r="F18" s="13">
        <f t="shared" si="0"/>
        <v>98.503348746893963</v>
      </c>
    </row>
    <row r="19" spans="1:6" x14ac:dyDescent="0.25">
      <c r="A19" s="15" t="s">
        <v>21</v>
      </c>
      <c r="B19" s="16" t="s">
        <v>6</v>
      </c>
      <c r="C19" s="16"/>
      <c r="D19" s="9">
        <f>D20</f>
        <v>2066</v>
      </c>
      <c r="E19" s="9">
        <f>E20</f>
        <v>2066</v>
      </c>
      <c r="F19" s="9">
        <f t="shared" si="0"/>
        <v>100</v>
      </c>
    </row>
    <row r="20" spans="1:6" x14ac:dyDescent="0.25">
      <c r="A20" s="17" t="s">
        <v>22</v>
      </c>
      <c r="B20" s="18" t="s">
        <v>6</v>
      </c>
      <c r="C20" s="18" t="s">
        <v>8</v>
      </c>
      <c r="D20" s="13">
        <f>[2]Лист5!$G$221</f>
        <v>2066</v>
      </c>
      <c r="E20" s="13">
        <v>2066</v>
      </c>
      <c r="F20" s="13">
        <f t="shared" si="0"/>
        <v>100</v>
      </c>
    </row>
    <row r="21" spans="1:6" ht="31.5" x14ac:dyDescent="0.25">
      <c r="A21" s="7" t="s">
        <v>23</v>
      </c>
      <c r="B21" s="8" t="s">
        <v>8</v>
      </c>
      <c r="C21" s="8"/>
      <c r="D21" s="9">
        <f>D22+D23</f>
        <v>9617.5</v>
      </c>
      <c r="E21" s="9">
        <f>E22+E23</f>
        <v>7648.9000000000005</v>
      </c>
      <c r="F21" s="9">
        <f t="shared" si="0"/>
        <v>79.531063166103465</v>
      </c>
    </row>
    <row r="22" spans="1:6" ht="30.75" customHeight="1" x14ac:dyDescent="0.25">
      <c r="A22" s="11" t="s">
        <v>24</v>
      </c>
      <c r="B22" s="12" t="s">
        <v>8</v>
      </c>
      <c r="C22" s="12" t="s">
        <v>25</v>
      </c>
      <c r="D22" s="13">
        <f>[2]Лист5!$G$227+[2]Лист5!$G$411</f>
        <v>9447.7999999999993</v>
      </c>
      <c r="E22" s="13">
        <v>7489.6</v>
      </c>
      <c r="F22" s="13">
        <f t="shared" si="0"/>
        <v>79.273481657105378</v>
      </c>
    </row>
    <row r="23" spans="1:6" ht="31.5" x14ac:dyDescent="0.25">
      <c r="A23" s="11" t="s">
        <v>26</v>
      </c>
      <c r="B23" s="12" t="s">
        <v>8</v>
      </c>
      <c r="C23" s="12" t="s">
        <v>27</v>
      </c>
      <c r="D23" s="13">
        <f>[2]Лист5!$G$430+[2]Лист5!$G$239+[2]Лист5!$G$19</f>
        <v>169.7</v>
      </c>
      <c r="E23" s="13">
        <v>159.30000000000001</v>
      </c>
      <c r="F23" s="13">
        <f t="shared" si="0"/>
        <v>93.871538008249871</v>
      </c>
    </row>
    <row r="24" spans="1:6" x14ac:dyDescent="0.25">
      <c r="A24" s="19" t="s">
        <v>28</v>
      </c>
      <c r="B24" s="8" t="s">
        <v>10</v>
      </c>
      <c r="C24" s="8"/>
      <c r="D24" s="9">
        <f>D25+D28+D29+D26+D27</f>
        <v>28387.000000000007</v>
      </c>
      <c r="E24" s="9">
        <f>E25+E28+E29+E26+E27</f>
        <v>24082.899999999998</v>
      </c>
      <c r="F24" s="9">
        <f t="shared" si="0"/>
        <v>84.837777856060853</v>
      </c>
    </row>
    <row r="25" spans="1:6" x14ac:dyDescent="0.25">
      <c r="A25" s="11" t="s">
        <v>29</v>
      </c>
      <c r="B25" s="12" t="s">
        <v>10</v>
      </c>
      <c r="C25" s="12" t="s">
        <v>4</v>
      </c>
      <c r="D25" s="13">
        <f>[2]Лист5!$G$24</f>
        <v>96.9</v>
      </c>
      <c r="E25" s="13">
        <v>96.9</v>
      </c>
      <c r="F25" s="13">
        <f t="shared" si="0"/>
        <v>100</v>
      </c>
    </row>
    <row r="26" spans="1:6" x14ac:dyDescent="0.25">
      <c r="A26" s="11" t="s">
        <v>30</v>
      </c>
      <c r="B26" s="12" t="s">
        <v>10</v>
      </c>
      <c r="C26" s="12" t="s">
        <v>12</v>
      </c>
      <c r="D26" s="13">
        <f>[2]Лист5!$G$29+[2]Лист5!$G$458</f>
        <v>701.7</v>
      </c>
      <c r="E26" s="13">
        <v>551.6</v>
      </c>
      <c r="F26" s="13">
        <f t="shared" si="0"/>
        <v>78.609092204645862</v>
      </c>
    </row>
    <row r="27" spans="1:6" hidden="1" x14ac:dyDescent="0.25">
      <c r="A27" s="11" t="s">
        <v>31</v>
      </c>
      <c r="B27" s="12" t="s">
        <v>10</v>
      </c>
      <c r="C27" s="12" t="s">
        <v>32</v>
      </c>
      <c r="D27" s="13">
        <f>[1]Лист1!F200</f>
        <v>0</v>
      </c>
      <c r="E27" s="13"/>
      <c r="F27" s="13" t="e">
        <f t="shared" si="0"/>
        <v>#DIV/0!</v>
      </c>
    </row>
    <row r="28" spans="1:6" x14ac:dyDescent="0.25">
      <c r="A28" s="11" t="s">
        <v>33</v>
      </c>
      <c r="B28" s="12" t="s">
        <v>10</v>
      </c>
      <c r="C28" s="12" t="s">
        <v>34</v>
      </c>
      <c r="D28" s="13">
        <f>[2]Лист5!$G$471+[2]Лист5!$G$245</f>
        <v>26514.500000000004</v>
      </c>
      <c r="E28" s="13">
        <v>22360.6</v>
      </c>
      <c r="F28" s="13">
        <f t="shared" si="0"/>
        <v>84.333477908314308</v>
      </c>
    </row>
    <row r="29" spans="1:6" x14ac:dyDescent="0.25">
      <c r="A29" s="11" t="s">
        <v>35</v>
      </c>
      <c r="B29" s="12" t="s">
        <v>10</v>
      </c>
      <c r="C29" s="12" t="s">
        <v>36</v>
      </c>
      <c r="D29" s="13">
        <f>[2]Лист5!$G$266+[2]Лист5!$G$34+[2]Лист5!$G$489+[2]Лист5!$G$676</f>
        <v>1073.9000000000001</v>
      </c>
      <c r="E29" s="13">
        <v>1073.8</v>
      </c>
      <c r="F29" s="13">
        <f t="shared" si="0"/>
        <v>99.990688146009859</v>
      </c>
    </row>
    <row r="30" spans="1:6" x14ac:dyDescent="0.25">
      <c r="A30" s="19" t="s">
        <v>37</v>
      </c>
      <c r="B30" s="8" t="s">
        <v>12</v>
      </c>
      <c r="C30" s="8"/>
      <c r="D30" s="9">
        <f>D31+D32</f>
        <v>43258.6</v>
      </c>
      <c r="E30" s="9">
        <f>E31+E32</f>
        <v>41990</v>
      </c>
      <c r="F30" s="9">
        <f t="shared" si="0"/>
        <v>97.067403938176454</v>
      </c>
    </row>
    <row r="31" spans="1:6" x14ac:dyDescent="0.25">
      <c r="A31" s="17" t="s">
        <v>38</v>
      </c>
      <c r="B31" s="18" t="s">
        <v>12</v>
      </c>
      <c r="C31" s="18" t="s">
        <v>6</v>
      </c>
      <c r="D31" s="13">
        <f>[2]Лист5!$G$500+[2]Лист5!$G$278+[2]Лист5!$G$39</f>
        <v>40363.9</v>
      </c>
      <c r="E31" s="13">
        <v>39097.699999999997</v>
      </c>
      <c r="F31" s="13">
        <f t="shared" si="0"/>
        <v>96.863038507180903</v>
      </c>
    </row>
    <row r="32" spans="1:6" x14ac:dyDescent="0.25">
      <c r="A32" s="17" t="s">
        <v>39</v>
      </c>
      <c r="B32" s="18" t="s">
        <v>12</v>
      </c>
      <c r="C32" s="18" t="s">
        <v>8</v>
      </c>
      <c r="D32" s="13">
        <f>[2]Лист5!$G$295+[2]Лист5!$G$529</f>
        <v>2894.7</v>
      </c>
      <c r="E32" s="13">
        <v>2892.3</v>
      </c>
      <c r="F32" s="13">
        <f t="shared" si="0"/>
        <v>99.917089853870877</v>
      </c>
    </row>
    <row r="33" spans="1:6" x14ac:dyDescent="0.25">
      <c r="A33" s="19" t="s">
        <v>40</v>
      </c>
      <c r="B33" s="8" t="s">
        <v>16</v>
      </c>
      <c r="C33" s="8"/>
      <c r="D33" s="9">
        <f>D34+D35+D37+D38+D36</f>
        <v>373528.69999999995</v>
      </c>
      <c r="E33" s="9">
        <f>E34+E35+E37+E38+E36</f>
        <v>371154.9</v>
      </c>
      <c r="F33" s="9">
        <f t="shared" si="0"/>
        <v>99.364493277223431</v>
      </c>
    </row>
    <row r="34" spans="1:6" x14ac:dyDescent="0.25">
      <c r="A34" s="11" t="s">
        <v>41</v>
      </c>
      <c r="B34" s="12" t="s">
        <v>16</v>
      </c>
      <c r="C34" s="12" t="s">
        <v>4</v>
      </c>
      <c r="D34" s="13">
        <f>[2]Лист5!$G$45</f>
        <v>48844.5</v>
      </c>
      <c r="E34" s="13">
        <v>48733.4</v>
      </c>
      <c r="F34" s="13">
        <f t="shared" si="0"/>
        <v>99.772543479818609</v>
      </c>
    </row>
    <row r="35" spans="1:6" x14ac:dyDescent="0.25">
      <c r="A35" s="11" t="s">
        <v>42</v>
      </c>
      <c r="B35" s="12" t="s">
        <v>16</v>
      </c>
      <c r="C35" s="12" t="s">
        <v>6</v>
      </c>
      <c r="D35" s="13">
        <f>[2]Лист5!$G$70</f>
        <v>303368.59999999998</v>
      </c>
      <c r="E35" s="13">
        <v>301179</v>
      </c>
      <c r="F35" s="13">
        <f t="shared" si="0"/>
        <v>99.278237760928462</v>
      </c>
    </row>
    <row r="36" spans="1:6" x14ac:dyDescent="0.25">
      <c r="A36" s="11" t="s">
        <v>43</v>
      </c>
      <c r="B36" s="12" t="s">
        <v>16</v>
      </c>
      <c r="C36" s="12" t="s">
        <v>8</v>
      </c>
      <c r="D36" s="13">
        <f>[2]Лист5!$G$115+[2]Лист5!$G$547</f>
        <v>12027.5</v>
      </c>
      <c r="E36" s="13">
        <v>11989</v>
      </c>
      <c r="F36" s="13">
        <f t="shared" si="0"/>
        <v>99.679900228642694</v>
      </c>
    </row>
    <row r="37" spans="1:6" hidden="1" x14ac:dyDescent="0.25">
      <c r="A37" s="17" t="s">
        <v>44</v>
      </c>
      <c r="B37" s="20" t="s">
        <v>16</v>
      </c>
      <c r="C37" s="20" t="s">
        <v>16</v>
      </c>
      <c r="D37" s="13"/>
      <c r="E37" s="13"/>
      <c r="F37" s="13" t="e">
        <f t="shared" si="0"/>
        <v>#DIV/0!</v>
      </c>
    </row>
    <row r="38" spans="1:6" x14ac:dyDescent="0.25">
      <c r="A38" s="11" t="s">
        <v>45</v>
      </c>
      <c r="B38" s="12" t="s">
        <v>16</v>
      </c>
      <c r="C38" s="12" t="s">
        <v>34</v>
      </c>
      <c r="D38" s="13">
        <f>[2]Лист5!$G$558+[2]Лист5!$G$134</f>
        <v>9288.1</v>
      </c>
      <c r="E38" s="13">
        <v>9253.5</v>
      </c>
      <c r="F38" s="13">
        <f t="shared" si="0"/>
        <v>99.627480324285912</v>
      </c>
    </row>
    <row r="39" spans="1:6" x14ac:dyDescent="0.25">
      <c r="A39" s="7" t="s">
        <v>46</v>
      </c>
      <c r="B39" s="8" t="s">
        <v>32</v>
      </c>
      <c r="C39" s="8"/>
      <c r="D39" s="9">
        <f>D40+D41</f>
        <v>30906.7</v>
      </c>
      <c r="E39" s="9">
        <f>E40+E41</f>
        <v>30309.1</v>
      </c>
      <c r="F39" s="9">
        <f t="shared" si="0"/>
        <v>98.066438668638185</v>
      </c>
    </row>
    <row r="40" spans="1:6" x14ac:dyDescent="0.25">
      <c r="A40" s="11" t="s">
        <v>47</v>
      </c>
      <c r="B40" s="12" t="s">
        <v>32</v>
      </c>
      <c r="C40" s="12" t="s">
        <v>4</v>
      </c>
      <c r="D40" s="13">
        <f>[2]Лист5!$G$565</f>
        <v>24440</v>
      </c>
      <c r="E40" s="13">
        <v>23904.7</v>
      </c>
      <c r="F40" s="13">
        <f t="shared" si="0"/>
        <v>97.809738134206228</v>
      </c>
    </row>
    <row r="41" spans="1:6" x14ac:dyDescent="0.25">
      <c r="A41" s="11" t="s">
        <v>48</v>
      </c>
      <c r="B41" s="12" t="s">
        <v>32</v>
      </c>
      <c r="C41" s="12" t="s">
        <v>10</v>
      </c>
      <c r="D41" s="13">
        <f>[2]Лист5!$G$587+[2]Лист5!$G$310</f>
        <v>6466.7000000000007</v>
      </c>
      <c r="E41" s="13">
        <v>6404.4</v>
      </c>
      <c r="F41" s="13">
        <f t="shared" si="0"/>
        <v>99.036602904108733</v>
      </c>
    </row>
    <row r="42" spans="1:6" x14ac:dyDescent="0.25">
      <c r="A42" s="7" t="s">
        <v>49</v>
      </c>
      <c r="B42" s="8" t="s">
        <v>25</v>
      </c>
      <c r="C42" s="8"/>
      <c r="D42" s="9">
        <f>D43+D44+D45</f>
        <v>17500.099999999999</v>
      </c>
      <c r="E42" s="9">
        <f>E43+E44+E45</f>
        <v>12470.699999999999</v>
      </c>
      <c r="F42" s="9">
        <f t="shared" si="0"/>
        <v>71.260735652939118</v>
      </c>
    </row>
    <row r="43" spans="1:6" x14ac:dyDescent="0.25">
      <c r="A43" s="17" t="s">
        <v>50</v>
      </c>
      <c r="B43" s="12" t="s">
        <v>25</v>
      </c>
      <c r="C43" s="12" t="s">
        <v>8</v>
      </c>
      <c r="D43" s="13">
        <f>[2]Лист5!$G$608</f>
        <v>7912.6</v>
      </c>
      <c r="E43" s="13">
        <v>3754.6</v>
      </c>
      <c r="F43" s="13">
        <f t="shared" si="0"/>
        <v>47.450901094456938</v>
      </c>
    </row>
    <row r="44" spans="1:6" x14ac:dyDescent="0.25">
      <c r="A44" s="11" t="s">
        <v>51</v>
      </c>
      <c r="B44" s="12" t="s">
        <v>25</v>
      </c>
      <c r="C44" s="12" t="s">
        <v>10</v>
      </c>
      <c r="D44" s="13">
        <f>[2]Лист5!$G$158</f>
        <v>8021</v>
      </c>
      <c r="E44" s="13">
        <v>7276.8</v>
      </c>
      <c r="F44" s="13">
        <f t="shared" si="0"/>
        <v>90.721855130283018</v>
      </c>
    </row>
    <row r="45" spans="1:6" x14ac:dyDescent="0.25">
      <c r="A45" s="21" t="s">
        <v>52</v>
      </c>
      <c r="B45" s="12" t="s">
        <v>25</v>
      </c>
      <c r="C45" s="12" t="s">
        <v>14</v>
      </c>
      <c r="D45" s="13">
        <f>[2]Лист5!$G$635</f>
        <v>1566.5</v>
      </c>
      <c r="E45" s="13">
        <v>1439.3</v>
      </c>
      <c r="F45" s="13">
        <f t="shared" si="0"/>
        <v>91.879987232684329</v>
      </c>
    </row>
    <row r="46" spans="1:6" x14ac:dyDescent="0.25">
      <c r="A46" s="15" t="s">
        <v>53</v>
      </c>
      <c r="B46" s="8" t="s">
        <v>18</v>
      </c>
      <c r="C46" s="8"/>
      <c r="D46" s="9">
        <f>D47</f>
        <v>8507.2999999999993</v>
      </c>
      <c r="E46" s="9">
        <f>E47</f>
        <v>8448.2000000000007</v>
      </c>
      <c r="F46" s="9">
        <f t="shared" si="0"/>
        <v>99.305302504907573</v>
      </c>
    </row>
    <row r="47" spans="1:6" x14ac:dyDescent="0.25">
      <c r="A47" s="17" t="s">
        <v>54</v>
      </c>
      <c r="B47" s="12" t="s">
        <v>18</v>
      </c>
      <c r="C47" s="12" t="s">
        <v>4</v>
      </c>
      <c r="D47" s="13">
        <f>[2]Лист5!$G$647+[2]Лист5!$G$177</f>
        <v>8507.2999999999993</v>
      </c>
      <c r="E47" s="13">
        <v>8448.2000000000007</v>
      </c>
      <c r="F47" s="13">
        <f t="shared" si="0"/>
        <v>99.305302504907573</v>
      </c>
    </row>
    <row r="48" spans="1:6" x14ac:dyDescent="0.25">
      <c r="A48" s="15" t="s">
        <v>55</v>
      </c>
      <c r="B48" s="8" t="s">
        <v>36</v>
      </c>
      <c r="C48" s="8"/>
      <c r="D48" s="9">
        <f>D49</f>
        <v>600</v>
      </c>
      <c r="E48" s="9">
        <f>E49</f>
        <v>600</v>
      </c>
      <c r="F48" s="9">
        <f t="shared" si="0"/>
        <v>100</v>
      </c>
    </row>
    <row r="49" spans="1:6" x14ac:dyDescent="0.25">
      <c r="A49" s="17" t="s">
        <v>56</v>
      </c>
      <c r="B49" s="12" t="s">
        <v>36</v>
      </c>
      <c r="C49" s="12" t="s">
        <v>6</v>
      </c>
      <c r="D49" s="13">
        <f>[2]Лист5!$G$658</f>
        <v>600</v>
      </c>
      <c r="E49" s="13">
        <v>600</v>
      </c>
      <c r="F49" s="13">
        <f t="shared" si="0"/>
        <v>100</v>
      </c>
    </row>
    <row r="50" spans="1:6" ht="31.5" x14ac:dyDescent="0.25">
      <c r="A50" s="7" t="s">
        <v>57</v>
      </c>
      <c r="B50" s="8" t="s">
        <v>20</v>
      </c>
      <c r="C50" s="8"/>
      <c r="D50" s="9">
        <f>D51</f>
        <v>1.8</v>
      </c>
      <c r="E50" s="9">
        <f>E51</f>
        <v>1.8</v>
      </c>
      <c r="F50" s="9">
        <f t="shared" si="0"/>
        <v>100</v>
      </c>
    </row>
    <row r="51" spans="1:6" ht="27.75" customHeight="1" x14ac:dyDescent="0.25">
      <c r="A51" s="7" t="s">
        <v>58</v>
      </c>
      <c r="B51" s="12" t="s">
        <v>20</v>
      </c>
      <c r="C51" s="12" t="s">
        <v>4</v>
      </c>
      <c r="D51" s="13">
        <f>[2]Лист5!$G$319</f>
        <v>1.8</v>
      </c>
      <c r="E51" s="13">
        <v>1.8</v>
      </c>
      <c r="F51" s="13">
        <f t="shared" si="0"/>
        <v>100</v>
      </c>
    </row>
    <row r="52" spans="1:6" ht="47.25" x14ac:dyDescent="0.25">
      <c r="A52" s="7" t="s">
        <v>59</v>
      </c>
      <c r="B52" s="8" t="s">
        <v>27</v>
      </c>
      <c r="C52" s="8"/>
      <c r="D52" s="9">
        <f>D53+D54</f>
        <v>9690.6</v>
      </c>
      <c r="E52" s="9">
        <f>E53+E54</f>
        <v>9683.4</v>
      </c>
      <c r="F52" s="9">
        <f t="shared" si="0"/>
        <v>99.925701194972433</v>
      </c>
    </row>
    <row r="53" spans="1:6" ht="47.25" x14ac:dyDescent="0.25">
      <c r="A53" s="21" t="s">
        <v>60</v>
      </c>
      <c r="B53" s="12" t="s">
        <v>27</v>
      </c>
      <c r="C53" s="12" t="s">
        <v>4</v>
      </c>
      <c r="D53" s="13">
        <f>[2]Лист5!$G$325</f>
        <v>1320.2</v>
      </c>
      <c r="E53" s="13">
        <v>1313</v>
      </c>
      <c r="F53" s="13">
        <f t="shared" si="0"/>
        <v>99.454628086653528</v>
      </c>
    </row>
    <row r="54" spans="1:6" x14ac:dyDescent="0.25">
      <c r="A54" s="22" t="s">
        <v>61</v>
      </c>
      <c r="B54" s="12" t="s">
        <v>27</v>
      </c>
      <c r="C54" s="12" t="s">
        <v>8</v>
      </c>
      <c r="D54" s="13">
        <f>[2]Лист5!$G$330</f>
        <v>8370.4</v>
      </c>
      <c r="E54" s="13">
        <v>8370.4</v>
      </c>
      <c r="F54" s="13">
        <f t="shared" si="0"/>
        <v>100</v>
      </c>
    </row>
    <row r="55" spans="1:6" x14ac:dyDescent="0.25">
      <c r="A55" s="19" t="s">
        <v>62</v>
      </c>
      <c r="B55" s="23"/>
      <c r="C55" s="24"/>
      <c r="D55" s="9">
        <f>D10+D19+D21+D24+D30+D33+D39+D42+D46+D48+D50+D52</f>
        <v>578754.29999999993</v>
      </c>
      <c r="E55" s="9">
        <f>E10+E19+E21+E24+E30+E33+E39+E42+E46+E48+E50+E52</f>
        <v>562600.5</v>
      </c>
      <c r="F55" s="9">
        <f t="shared" si="0"/>
        <v>97.208867389840563</v>
      </c>
    </row>
  </sheetData>
  <mergeCells count="1">
    <mergeCell ref="A6:F6"/>
  </mergeCells>
  <pageMargins left="0.78740157480314965" right="0.39370078740157483" top="0.78740157480314965" bottom="0.78740157480314965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2025-01-30T07:49:32Z</cp:lastPrinted>
  <dcterms:created xsi:type="dcterms:W3CDTF">2025-01-30T07:44:48Z</dcterms:created>
  <dcterms:modified xsi:type="dcterms:W3CDTF">2025-04-21T03:45:51Z</dcterms:modified>
</cp:coreProperties>
</file>