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95" yWindow="30" windowWidth="22980" windowHeight="10050"/>
  </bookViews>
  <sheets>
    <sheet name="доходы" sheetId="3" r:id="rId1"/>
    <sheet name="расходы и источники" sheetId="1" r:id="rId2"/>
    <sheet name="МБТ" sheetId="2" r:id="rId3"/>
  </sheets>
  <definedNames>
    <definedName name="_xlnm.Print_Area" localSheetId="0">доходы!$B$1:$L$60</definedName>
    <definedName name="_xlnm.Print_Area" localSheetId="2">МБТ!$A$1:$J$203</definedName>
  </definedNames>
  <calcPr calcId="144525"/>
</workbook>
</file>

<file path=xl/calcChain.xml><?xml version="1.0" encoding="utf-8"?>
<calcChain xmlns="http://schemas.openxmlformats.org/spreadsheetml/2006/main">
  <c r="G380" i="1" l="1"/>
  <c r="F380" i="1"/>
  <c r="F106" i="1"/>
  <c r="G373" i="1"/>
  <c r="G372" i="1" s="1"/>
  <c r="G359" i="1"/>
  <c r="G358" i="1" s="1"/>
  <c r="F358" i="1"/>
  <c r="F359" i="1"/>
  <c r="G279" i="1"/>
  <c r="G278" i="1" s="1"/>
  <c r="G267" i="1" s="1"/>
  <c r="F267" i="1"/>
  <c r="F279" i="1"/>
  <c r="J163" i="2"/>
  <c r="J164" i="2"/>
  <c r="G381" i="1"/>
  <c r="F381" i="1"/>
  <c r="F372" i="1"/>
  <c r="F373" i="1"/>
  <c r="G509" i="1" l="1"/>
  <c r="F509" i="1"/>
  <c r="H508" i="1"/>
  <c r="J11" i="3" l="1"/>
  <c r="K11" i="3"/>
  <c r="K10" i="3" s="1"/>
  <c r="L12" i="3"/>
  <c r="J13" i="3"/>
  <c r="K13" i="3"/>
  <c r="L13" i="3" s="1"/>
  <c r="L14" i="3"/>
  <c r="J15" i="3"/>
  <c r="K15" i="3"/>
  <c r="L15" i="3" s="1"/>
  <c r="L16" i="3"/>
  <c r="L17" i="3"/>
  <c r="L18" i="3"/>
  <c r="J21" i="3"/>
  <c r="L21" i="3" s="1"/>
  <c r="K21" i="3"/>
  <c r="L22" i="3"/>
  <c r="J23" i="3"/>
  <c r="L23" i="3" s="1"/>
  <c r="K23" i="3"/>
  <c r="L24" i="3"/>
  <c r="L25" i="3"/>
  <c r="J26" i="3"/>
  <c r="K26" i="3"/>
  <c r="L26" i="3"/>
  <c r="L27" i="3"/>
  <c r="J28" i="3"/>
  <c r="K28" i="3"/>
  <c r="L28" i="3"/>
  <c r="L29" i="3"/>
  <c r="J31" i="3"/>
  <c r="K31" i="3"/>
  <c r="J33" i="3"/>
  <c r="J10" i="3" s="1"/>
  <c r="J60" i="3" s="1"/>
  <c r="K33" i="3"/>
  <c r="L33" i="3" s="1"/>
  <c r="L34" i="3"/>
  <c r="J35" i="3"/>
  <c r="K35" i="3"/>
  <c r="L35" i="3" s="1"/>
  <c r="L36" i="3"/>
  <c r="J38" i="3"/>
  <c r="K38" i="3"/>
  <c r="K37" i="3" s="1"/>
  <c r="L37" i="3" s="1"/>
  <c r="L39" i="3"/>
  <c r="J40" i="3"/>
  <c r="K40" i="3"/>
  <c r="L40" i="3" s="1"/>
  <c r="L41" i="3"/>
  <c r="L42" i="3"/>
  <c r="L43" i="3"/>
  <c r="L44" i="3"/>
  <c r="J45" i="3"/>
  <c r="K45" i="3"/>
  <c r="L45" i="3"/>
  <c r="L46" i="3"/>
  <c r="L47" i="3"/>
  <c r="L48" i="3"/>
  <c r="L49" i="3"/>
  <c r="J50" i="3"/>
  <c r="J37" i="3" s="1"/>
  <c r="K50" i="3"/>
  <c r="L51" i="3"/>
  <c r="L52" i="3"/>
  <c r="J53" i="3"/>
  <c r="K53" i="3"/>
  <c r="L56" i="3"/>
  <c r="L10" i="3" l="1"/>
  <c r="K60" i="3"/>
  <c r="L60" i="3" s="1"/>
  <c r="L50" i="3"/>
  <c r="L38" i="3"/>
  <c r="L11" i="3"/>
  <c r="I200" i="2"/>
  <c r="H200" i="2"/>
  <c r="J199" i="2"/>
  <c r="J198" i="2"/>
  <c r="J197" i="2"/>
  <c r="J196" i="2"/>
  <c r="J195" i="2"/>
  <c r="J194" i="2"/>
  <c r="J193" i="2"/>
  <c r="J192" i="2"/>
  <c r="J191" i="2"/>
  <c r="I185" i="2"/>
  <c r="H185" i="2"/>
  <c r="J184" i="2"/>
  <c r="J183" i="2"/>
  <c r="J182" i="2"/>
  <c r="J181" i="2"/>
  <c r="J180" i="2"/>
  <c r="J179" i="2"/>
  <c r="J178" i="2"/>
  <c r="J177" i="2"/>
  <c r="J176" i="2"/>
  <c r="I170" i="2"/>
  <c r="H170" i="2"/>
  <c r="J169" i="2"/>
  <c r="J168" i="2"/>
  <c r="J167" i="2"/>
  <c r="J166" i="2"/>
  <c r="J165" i="2"/>
  <c r="J162" i="2"/>
  <c r="J161" i="2"/>
  <c r="I155" i="2"/>
  <c r="H155" i="2"/>
  <c r="J154" i="2"/>
  <c r="J153" i="2"/>
  <c r="J152" i="2"/>
  <c r="J151" i="2"/>
  <c r="J150" i="2"/>
  <c r="J149" i="2"/>
  <c r="J148" i="2"/>
  <c r="J147" i="2"/>
  <c r="I141" i="2"/>
  <c r="H141" i="2"/>
  <c r="J140" i="2"/>
  <c r="J139" i="2"/>
  <c r="J138" i="2"/>
  <c r="J137" i="2"/>
  <c r="J136" i="2"/>
  <c r="J135" i="2"/>
  <c r="J134" i="2"/>
  <c r="J133" i="2"/>
  <c r="J132" i="2"/>
  <c r="I126" i="2"/>
  <c r="H126" i="2"/>
  <c r="J126" i="2" s="1"/>
  <c r="J125" i="2"/>
  <c r="J124" i="2"/>
  <c r="J123" i="2"/>
  <c r="J122" i="2"/>
  <c r="J121" i="2"/>
  <c r="J120" i="2"/>
  <c r="J119" i="2"/>
  <c r="J118" i="2"/>
  <c r="I112" i="2"/>
  <c r="H112" i="2"/>
  <c r="J111" i="2"/>
  <c r="J110" i="2"/>
  <c r="J109" i="2"/>
  <c r="J108" i="2"/>
  <c r="J107" i="2"/>
  <c r="J106" i="2"/>
  <c r="J105" i="2"/>
  <c r="J104" i="2"/>
  <c r="I98" i="2"/>
  <c r="H98" i="2"/>
  <c r="J97" i="2"/>
  <c r="I91" i="2"/>
  <c r="H91" i="2"/>
  <c r="J90" i="2"/>
  <c r="J89" i="2"/>
  <c r="J88" i="2"/>
  <c r="J87" i="2"/>
  <c r="J86" i="2"/>
  <c r="J85" i="2"/>
  <c r="J84" i="2"/>
  <c r="J83" i="2"/>
  <c r="J82" i="2"/>
  <c r="I76" i="2"/>
  <c r="H76" i="2"/>
  <c r="J75" i="2"/>
  <c r="J74" i="2"/>
  <c r="J73" i="2"/>
  <c r="J72" i="2"/>
  <c r="J71" i="2"/>
  <c r="J70" i="2"/>
  <c r="J69" i="2"/>
  <c r="J68" i="2"/>
  <c r="J67" i="2"/>
  <c r="I61" i="2"/>
  <c r="H61" i="2"/>
  <c r="J60" i="2"/>
  <c r="J59" i="2"/>
  <c r="J58" i="2"/>
  <c r="J57" i="2"/>
  <c r="J56" i="2"/>
  <c r="J55" i="2"/>
  <c r="J54" i="2"/>
  <c r="J53" i="2"/>
  <c r="J52" i="2"/>
  <c r="I46" i="2"/>
  <c r="J46" i="2" s="1"/>
  <c r="H46" i="2"/>
  <c r="J45" i="2"/>
  <c r="J44" i="2"/>
  <c r="J43" i="2"/>
  <c r="J42" i="2"/>
  <c r="J41" i="2"/>
  <c r="J40" i="2"/>
  <c r="J39" i="2"/>
  <c r="J38" i="2"/>
  <c r="J37" i="2"/>
  <c r="I31" i="2"/>
  <c r="H31" i="2"/>
  <c r="J30" i="2"/>
  <c r="J29" i="2"/>
  <c r="J28" i="2"/>
  <c r="J27" i="2"/>
  <c r="J26" i="2"/>
  <c r="J25" i="2"/>
  <c r="J24" i="2"/>
  <c r="J23" i="2"/>
  <c r="J22" i="2"/>
  <c r="I16" i="2"/>
  <c r="H16" i="2"/>
  <c r="J15" i="2"/>
  <c r="J14" i="2"/>
  <c r="J13" i="2"/>
  <c r="J12" i="2"/>
  <c r="J11" i="2"/>
  <c r="J10" i="2"/>
  <c r="J9" i="2"/>
  <c r="J8" i="2"/>
  <c r="J7" i="2"/>
  <c r="J200" i="2" l="1"/>
  <c r="J185" i="2"/>
  <c r="J170" i="2"/>
  <c r="J155" i="2"/>
  <c r="J141" i="2"/>
  <c r="J112" i="2"/>
  <c r="J98" i="2"/>
  <c r="J91" i="2"/>
  <c r="J76" i="2"/>
  <c r="J61" i="2"/>
  <c r="J31" i="2"/>
  <c r="J16" i="2"/>
  <c r="H199" i="1"/>
  <c r="G197" i="1"/>
  <c r="F197" i="1"/>
  <c r="H12" i="1"/>
  <c r="H17" i="1"/>
  <c r="H18" i="1"/>
  <c r="H23" i="1"/>
  <c r="H24" i="1"/>
  <c r="H25" i="1"/>
  <c r="H26" i="1"/>
  <c r="H27" i="1"/>
  <c r="H28" i="1"/>
  <c r="H29" i="1"/>
  <c r="H34" i="1"/>
  <c r="H39" i="1"/>
  <c r="H40" i="1"/>
  <c r="H41" i="1"/>
  <c r="H43" i="1"/>
  <c r="H44" i="1"/>
  <c r="H45" i="1"/>
  <c r="H46" i="1"/>
  <c r="H47" i="1"/>
  <c r="H48" i="1"/>
  <c r="H52" i="1"/>
  <c r="H57" i="1"/>
  <c r="H58" i="1"/>
  <c r="H59" i="1"/>
  <c r="H60" i="1"/>
  <c r="H64" i="1"/>
  <c r="H65" i="1"/>
  <c r="H67" i="1"/>
  <c r="H70" i="1"/>
  <c r="H73" i="1"/>
  <c r="H74" i="1"/>
  <c r="H75" i="1"/>
  <c r="H76" i="1"/>
  <c r="H79" i="1"/>
  <c r="H80" i="1"/>
  <c r="H81" i="1"/>
  <c r="H82" i="1"/>
  <c r="H86" i="1"/>
  <c r="H87" i="1"/>
  <c r="H93" i="1"/>
  <c r="H99" i="1"/>
  <c r="H100" i="1"/>
  <c r="H101" i="1"/>
  <c r="H105" i="1"/>
  <c r="H110" i="1"/>
  <c r="H111" i="1"/>
  <c r="H112" i="1"/>
  <c r="H115" i="1"/>
  <c r="H119" i="1"/>
  <c r="H123" i="1"/>
  <c r="H124" i="1"/>
  <c r="H125" i="1"/>
  <c r="H129" i="1"/>
  <c r="H132" i="1"/>
  <c r="H135" i="1"/>
  <c r="H138" i="1"/>
  <c r="H141" i="1"/>
  <c r="H144" i="1"/>
  <c r="H145" i="1"/>
  <c r="H146" i="1"/>
  <c r="H147" i="1"/>
  <c r="H151" i="1"/>
  <c r="H154" i="1"/>
  <c r="H155" i="1"/>
  <c r="H158" i="1"/>
  <c r="H159" i="1"/>
  <c r="H163" i="1"/>
  <c r="H164" i="1"/>
  <c r="H168" i="1"/>
  <c r="H172" i="1"/>
  <c r="H176" i="1"/>
  <c r="H177" i="1"/>
  <c r="H179" i="1"/>
  <c r="H183" i="1"/>
  <c r="H185" i="1"/>
  <c r="H187" i="1"/>
  <c r="H191" i="1"/>
  <c r="H195" i="1"/>
  <c r="H198" i="1"/>
  <c r="H202" i="1"/>
  <c r="H206" i="1"/>
  <c r="H208" i="1"/>
  <c r="H209" i="1"/>
  <c r="H210" i="1"/>
  <c r="H211" i="1"/>
  <c r="H213" i="1"/>
  <c r="H214" i="1"/>
  <c r="H215" i="1"/>
  <c r="H218" i="1"/>
  <c r="H219" i="1"/>
  <c r="H220" i="1"/>
  <c r="H221" i="1"/>
  <c r="H224" i="1"/>
  <c r="H227" i="1"/>
  <c r="H228" i="1"/>
  <c r="H229" i="1"/>
  <c r="H230" i="1"/>
  <c r="H231" i="1"/>
  <c r="H232" i="1"/>
  <c r="H233" i="1"/>
  <c r="H234" i="1"/>
  <c r="H235" i="1"/>
  <c r="H239" i="1"/>
  <c r="H241" i="1"/>
  <c r="H242" i="1"/>
  <c r="H243" i="1"/>
  <c r="H244" i="1"/>
  <c r="H245" i="1"/>
  <c r="H246" i="1"/>
  <c r="H249" i="1"/>
  <c r="H250" i="1"/>
  <c r="H251" i="1"/>
  <c r="H252" i="1"/>
  <c r="H253" i="1"/>
  <c r="H254" i="1"/>
  <c r="H257" i="1"/>
  <c r="H258" i="1"/>
  <c r="H260" i="1"/>
  <c r="H261" i="1"/>
  <c r="H265" i="1"/>
  <c r="H271" i="1"/>
  <c r="H274" i="1"/>
  <c r="H275" i="1"/>
  <c r="H276" i="1"/>
  <c r="H277" i="1"/>
  <c r="H281" i="1"/>
  <c r="H282" i="1"/>
  <c r="H284" i="1"/>
  <c r="H289" i="1"/>
  <c r="H290" i="1"/>
  <c r="H291" i="1"/>
  <c r="H294" i="1"/>
  <c r="H295" i="1"/>
  <c r="H297" i="1"/>
  <c r="H299" i="1"/>
  <c r="H301" i="1"/>
  <c r="H302" i="1"/>
  <c r="H304" i="1"/>
  <c r="H305" i="1"/>
  <c r="H306" i="1"/>
  <c r="H307" i="1"/>
  <c r="H308" i="1"/>
  <c r="H312" i="1"/>
  <c r="H314" i="1"/>
  <c r="H315" i="1"/>
  <c r="H316" i="1"/>
  <c r="H317" i="1"/>
  <c r="H318" i="1"/>
  <c r="H319" i="1"/>
  <c r="H321" i="1"/>
  <c r="H323" i="1"/>
  <c r="H325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61" i="1"/>
  <c r="H362" i="1"/>
  <c r="H363" i="1"/>
  <c r="H366" i="1"/>
  <c r="H367" i="1"/>
  <c r="H371" i="1"/>
  <c r="H374" i="1"/>
  <c r="H375" i="1"/>
  <c r="H377" i="1"/>
  <c r="H383" i="1"/>
  <c r="H384" i="1"/>
  <c r="H385" i="1"/>
  <c r="H387" i="1"/>
  <c r="H388" i="1"/>
  <c r="H389" i="1"/>
  <c r="H391" i="1"/>
  <c r="H392" i="1"/>
  <c r="H393" i="1"/>
  <c r="H396" i="1"/>
  <c r="H401" i="1"/>
  <c r="H402" i="1"/>
  <c r="H403" i="1"/>
  <c r="H406" i="1"/>
  <c r="H407" i="1"/>
  <c r="H408" i="1"/>
  <c r="H409" i="1"/>
  <c r="H412" i="1"/>
  <c r="H416" i="1"/>
  <c r="H421" i="1"/>
  <c r="H422" i="1"/>
  <c r="H424" i="1"/>
  <c r="H426" i="1"/>
  <c r="H427" i="1"/>
  <c r="H429" i="1"/>
  <c r="H430" i="1"/>
  <c r="H431" i="1"/>
  <c r="H434" i="1"/>
  <c r="H435" i="1"/>
  <c r="H436" i="1"/>
  <c r="H437" i="1"/>
  <c r="H438" i="1"/>
  <c r="H442" i="1"/>
  <c r="H446" i="1"/>
  <c r="H447" i="1"/>
  <c r="H449" i="1"/>
  <c r="H450" i="1"/>
  <c r="H453" i="1"/>
  <c r="H454" i="1"/>
  <c r="H456" i="1"/>
  <c r="H457" i="1"/>
  <c r="H459" i="1"/>
  <c r="H460" i="1"/>
  <c r="H465" i="1"/>
  <c r="H470" i="1"/>
  <c r="H474" i="1"/>
  <c r="H480" i="1"/>
  <c r="H486" i="1"/>
  <c r="H492" i="1"/>
  <c r="H497" i="1"/>
  <c r="H498" i="1"/>
  <c r="H499" i="1"/>
  <c r="H500" i="1"/>
  <c r="F181" i="1" l="1"/>
  <c r="G499" i="1"/>
  <c r="G498" i="1" s="1"/>
  <c r="G496" i="1"/>
  <c r="G491" i="1"/>
  <c r="G485" i="1"/>
  <c r="G479" i="1"/>
  <c r="G473" i="1"/>
  <c r="G469" i="1"/>
  <c r="G464" i="1"/>
  <c r="G458" i="1"/>
  <c r="H458" i="1" s="1"/>
  <c r="G455" i="1"/>
  <c r="G452" i="1"/>
  <c r="H452" i="1" s="1"/>
  <c r="G448" i="1"/>
  <c r="H448" i="1" s="1"/>
  <c r="G446" i="1"/>
  <c r="G441" i="1"/>
  <c r="H441" i="1" s="1"/>
  <c r="G440" i="1"/>
  <c r="G433" i="1"/>
  <c r="G428" i="1"/>
  <c r="G426" i="1"/>
  <c r="G423" i="1"/>
  <c r="H423" i="1" s="1"/>
  <c r="G420" i="1"/>
  <c r="H420" i="1" s="1"/>
  <c r="G415" i="1"/>
  <c r="G411" i="1"/>
  <c r="H411" i="1" s="1"/>
  <c r="G410" i="1"/>
  <c r="H410" i="1" s="1"/>
  <c r="G405" i="1"/>
  <c r="G402" i="1"/>
  <c r="G400" i="1"/>
  <c r="G395" i="1"/>
  <c r="G390" i="1"/>
  <c r="H390" i="1" s="1"/>
  <c r="G386" i="1"/>
  <c r="H386" i="1" s="1"/>
  <c r="G382" i="1"/>
  <c r="G376" i="1"/>
  <c r="G370" i="1"/>
  <c r="G365" i="1"/>
  <c r="G360" i="1"/>
  <c r="H360" i="1" s="1"/>
  <c r="G352" i="1"/>
  <c r="G349" i="1"/>
  <c r="G348" i="1" s="1"/>
  <c r="G347" i="1" s="1"/>
  <c r="G340" i="1"/>
  <c r="G339" i="1"/>
  <c r="G338" i="1" s="1"/>
  <c r="G336" i="1"/>
  <c r="G335" i="1" s="1"/>
  <c r="G334" i="1" s="1"/>
  <c r="G329" i="1"/>
  <c r="G324" i="1"/>
  <c r="H324" i="1" s="1"/>
  <c r="G322" i="1"/>
  <c r="H322" i="1" s="1"/>
  <c r="G320" i="1"/>
  <c r="H320" i="1" s="1"/>
  <c r="G317" i="1"/>
  <c r="G313" i="1"/>
  <c r="H313" i="1" s="1"/>
  <c r="G311" i="1"/>
  <c r="H311" i="1" s="1"/>
  <c r="G307" i="1"/>
  <c r="G305" i="1"/>
  <c r="G303" i="1"/>
  <c r="H303" i="1" s="1"/>
  <c r="G298" i="1"/>
  <c r="H298" i="1" s="1"/>
  <c r="G296" i="1"/>
  <c r="H296" i="1" s="1"/>
  <c r="G293" i="1"/>
  <c r="H293" i="1" s="1"/>
  <c r="G288" i="1"/>
  <c r="G283" i="1"/>
  <c r="G280" i="1"/>
  <c r="H280" i="1" s="1"/>
  <c r="G273" i="1"/>
  <c r="H273" i="1" s="1"/>
  <c r="G270" i="1"/>
  <c r="G264" i="1"/>
  <c r="G259" i="1"/>
  <c r="G257" i="1"/>
  <c r="G253" i="1"/>
  <c r="G250" i="1" s="1"/>
  <c r="G251" i="1"/>
  <c r="G248" i="1"/>
  <c r="G245" i="1"/>
  <c r="G244" i="1"/>
  <c r="G242" i="1"/>
  <c r="G241" i="1" s="1"/>
  <c r="G238" i="1"/>
  <c r="H238" i="1" s="1"/>
  <c r="G237" i="1"/>
  <c r="G234" i="1"/>
  <c r="G233" i="1" s="1"/>
  <c r="G232" i="1" s="1"/>
  <c r="G230" i="1"/>
  <c r="G229" i="1" s="1"/>
  <c r="G226" i="1"/>
  <c r="H226" i="1" s="1"/>
  <c r="G225" i="1"/>
  <c r="H225" i="1" s="1"/>
  <c r="G223" i="1"/>
  <c r="G217" i="1"/>
  <c r="H217" i="1" s="1"/>
  <c r="G210" i="1"/>
  <c r="G209" i="1"/>
  <c r="G208" i="1"/>
  <c r="G205" i="1"/>
  <c r="G204" i="1" s="1"/>
  <c r="G203" i="1" s="1"/>
  <c r="G201" i="1"/>
  <c r="G194" i="1"/>
  <c r="G190" i="1"/>
  <c r="G186" i="1"/>
  <c r="H186" i="1" s="1"/>
  <c r="G184" i="1"/>
  <c r="H184" i="1" s="1"/>
  <c r="G182" i="1"/>
  <c r="H182" i="1" s="1"/>
  <c r="G178" i="1"/>
  <c r="H178" i="1" s="1"/>
  <c r="G175" i="1"/>
  <c r="H175" i="1" s="1"/>
  <c r="G171" i="1"/>
  <c r="G167" i="1"/>
  <c r="G162" i="1"/>
  <c r="G157" i="1"/>
  <c r="G154" i="1"/>
  <c r="G150" i="1"/>
  <c r="G146" i="1"/>
  <c r="G145" i="1" s="1"/>
  <c r="G143" i="1"/>
  <c r="G140" i="1"/>
  <c r="G137" i="1"/>
  <c r="G134" i="1"/>
  <c r="G131" i="1"/>
  <c r="G128" i="1"/>
  <c r="G122" i="1"/>
  <c r="G118" i="1"/>
  <c r="G114" i="1"/>
  <c r="G109" i="1"/>
  <c r="H109" i="1" s="1"/>
  <c r="G104" i="1"/>
  <c r="G98" i="1"/>
  <c r="G97" i="1" s="1"/>
  <c r="G96" i="1" s="1"/>
  <c r="G92" i="1"/>
  <c r="G85" i="1"/>
  <c r="G81" i="1"/>
  <c r="G80" i="1"/>
  <c r="G78" i="1"/>
  <c r="G75" i="1"/>
  <c r="G74" i="1"/>
  <c r="G72" i="1"/>
  <c r="H72" i="1" s="1"/>
  <c r="G69" i="1"/>
  <c r="H69" i="1" s="1"/>
  <c r="G66" i="1"/>
  <c r="H66" i="1" s="1"/>
  <c r="G63" i="1"/>
  <c r="G56" i="1"/>
  <c r="G55" i="1" s="1"/>
  <c r="G54" i="1" s="1"/>
  <c r="G51" i="1"/>
  <c r="G47" i="1"/>
  <c r="G46" i="1" s="1"/>
  <c r="G45" i="1" s="1"/>
  <c r="G42" i="1"/>
  <c r="H42" i="1" s="1"/>
  <c r="G38" i="1"/>
  <c r="H38" i="1" s="1"/>
  <c r="G33" i="1"/>
  <c r="G22" i="1"/>
  <c r="G16" i="1"/>
  <c r="G11" i="1"/>
  <c r="F418" i="1"/>
  <c r="F310" i="1"/>
  <c r="F292" i="1"/>
  <c r="F464" i="1"/>
  <c r="F463" i="1"/>
  <c r="F462" i="1"/>
  <c r="F461" i="1"/>
  <c r="F458" i="1"/>
  <c r="F455" i="1"/>
  <c r="F451" i="1" s="1"/>
  <c r="F445" i="1" s="1"/>
  <c r="F444" i="1" s="1"/>
  <c r="F443" i="1" s="1"/>
  <c r="F417" i="1" s="1"/>
  <c r="F452" i="1"/>
  <c r="F448" i="1"/>
  <c r="F446" i="1"/>
  <c r="F433" i="1"/>
  <c r="F432" i="1"/>
  <c r="F376" i="1"/>
  <c r="F365" i="1"/>
  <c r="F364" i="1" s="1"/>
  <c r="F322" i="1"/>
  <c r="F320" i="1"/>
  <c r="F317" i="1"/>
  <c r="F313" i="1"/>
  <c r="F311" i="1"/>
  <c r="F280" i="1"/>
  <c r="F167" i="1"/>
  <c r="F166" i="1" s="1"/>
  <c r="F165" i="1" s="1"/>
  <c r="F92" i="1"/>
  <c r="F91" i="1" s="1"/>
  <c r="F90" i="1" s="1"/>
  <c r="F89" i="1" s="1"/>
  <c r="F88" i="1" s="1"/>
  <c r="F56" i="1"/>
  <c r="F33" i="1"/>
  <c r="F32" i="1" s="1"/>
  <c r="F31" i="1" s="1"/>
  <c r="F30" i="1" s="1"/>
  <c r="F499" i="1"/>
  <c r="F496" i="1"/>
  <c r="F495" i="1"/>
  <c r="F494" i="1" s="1"/>
  <c r="F491" i="1"/>
  <c r="F485" i="1"/>
  <c r="F479" i="1"/>
  <c r="F473" i="1"/>
  <c r="F469" i="1"/>
  <c r="F468" i="1" s="1"/>
  <c r="F441" i="1"/>
  <c r="F428" i="1"/>
  <c r="F426" i="1"/>
  <c r="F423" i="1"/>
  <c r="F420" i="1"/>
  <c r="F419" i="1" s="1"/>
  <c r="F415" i="1"/>
  <c r="F414" i="1" s="1"/>
  <c r="F411" i="1"/>
  <c r="F405" i="1"/>
  <c r="F404" i="1"/>
  <c r="F402" i="1"/>
  <c r="F400" i="1"/>
  <c r="F399" i="1" s="1"/>
  <c r="F395" i="1"/>
  <c r="F390" i="1"/>
  <c r="F386" i="1"/>
  <c r="F382" i="1"/>
  <c r="F370" i="1"/>
  <c r="F369" i="1" s="1"/>
  <c r="F360" i="1"/>
  <c r="F352" i="1"/>
  <c r="F349" i="1"/>
  <c r="F348" i="1" s="1"/>
  <c r="F340" i="1"/>
  <c r="F336" i="1"/>
  <c r="F329" i="1"/>
  <c r="F324" i="1"/>
  <c r="F307" i="1"/>
  <c r="F305" i="1"/>
  <c r="F303" i="1"/>
  <c r="F298" i="1"/>
  <c r="F296" i="1"/>
  <c r="F293" i="1"/>
  <c r="F288" i="1"/>
  <c r="F283" i="1"/>
  <c r="F273" i="1"/>
  <c r="F270" i="1"/>
  <c r="F269" i="1" s="1"/>
  <c r="F264" i="1"/>
  <c r="F263" i="1"/>
  <c r="F259" i="1"/>
  <c r="F257" i="1"/>
  <c r="F253" i="1"/>
  <c r="F251" i="1"/>
  <c r="F248" i="1"/>
  <c r="F245" i="1"/>
  <c r="F244" i="1" s="1"/>
  <c r="F242" i="1"/>
  <c r="F238" i="1"/>
  <c r="F237" i="1"/>
  <c r="F236" i="1" s="1"/>
  <c r="F234" i="1"/>
  <c r="F233" i="1"/>
  <c r="F230" i="1"/>
  <c r="F226" i="1"/>
  <c r="F225" i="1"/>
  <c r="F223" i="1"/>
  <c r="F222" i="1" s="1"/>
  <c r="F217" i="1"/>
  <c r="F210" i="1"/>
  <c r="F209" i="1" s="1"/>
  <c r="F205" i="1"/>
  <c r="F201" i="1"/>
  <c r="F200" i="1" s="1"/>
  <c r="F194" i="1"/>
  <c r="F190" i="1"/>
  <c r="F189" i="1"/>
  <c r="F186" i="1"/>
  <c r="F184" i="1"/>
  <c r="F182" i="1"/>
  <c r="F178" i="1"/>
  <c r="F175" i="1"/>
  <c r="F171" i="1"/>
  <c r="F170" i="1" s="1"/>
  <c r="F162" i="1"/>
  <c r="F157" i="1"/>
  <c r="F156" i="1" s="1"/>
  <c r="F154" i="1"/>
  <c r="F150" i="1"/>
  <c r="F149" i="1"/>
  <c r="F148" i="1" s="1"/>
  <c r="F146" i="1"/>
  <c r="F145" i="1"/>
  <c r="F143" i="1"/>
  <c r="F142" i="1"/>
  <c r="F140" i="1"/>
  <c r="F139" i="1" s="1"/>
  <c r="F137" i="1"/>
  <c r="F136" i="1" s="1"/>
  <c r="F134" i="1"/>
  <c r="F133" i="1"/>
  <c r="F131" i="1"/>
  <c r="F128" i="1"/>
  <c r="F127" i="1" s="1"/>
  <c r="F122" i="1"/>
  <c r="F121" i="1" s="1"/>
  <c r="F118" i="1"/>
  <c r="F117" i="1" s="1"/>
  <c r="F114" i="1"/>
  <c r="F109" i="1"/>
  <c r="F108" i="1" s="1"/>
  <c r="F104" i="1"/>
  <c r="F103" i="1"/>
  <c r="F102" i="1" s="1"/>
  <c r="F98" i="1"/>
  <c r="F85" i="1"/>
  <c r="F84" i="1"/>
  <c r="F83" i="1" s="1"/>
  <c r="F81" i="1"/>
  <c r="F80" i="1"/>
  <c r="F78" i="1"/>
  <c r="F77" i="1" s="1"/>
  <c r="F75" i="1"/>
  <c r="F74" i="1" s="1"/>
  <c r="F72" i="1"/>
  <c r="F69" i="1"/>
  <c r="F66" i="1"/>
  <c r="F63" i="1"/>
  <c r="F62" i="1" s="1"/>
  <c r="F51" i="1"/>
  <c r="F50" i="1"/>
  <c r="F49" i="1" s="1"/>
  <c r="F47" i="1"/>
  <c r="F42" i="1"/>
  <c r="F38" i="1"/>
  <c r="F22" i="1"/>
  <c r="F16" i="1"/>
  <c r="F15" i="1"/>
  <c r="F14" i="1" s="1"/>
  <c r="F11" i="1"/>
  <c r="F10" i="1"/>
  <c r="F9" i="1" s="1"/>
  <c r="H104" i="1" l="1"/>
  <c r="H98" i="1"/>
  <c r="H97" i="1"/>
  <c r="G103" i="1"/>
  <c r="H455" i="1"/>
  <c r="G495" i="1"/>
  <c r="H496" i="1"/>
  <c r="G490" i="1"/>
  <c r="H491" i="1"/>
  <c r="G484" i="1"/>
  <c r="H485" i="1"/>
  <c r="G478" i="1"/>
  <c r="H479" i="1"/>
  <c r="G472" i="1"/>
  <c r="H473" i="1"/>
  <c r="G468" i="1"/>
  <c r="H468" i="1" s="1"/>
  <c r="H469" i="1"/>
  <c r="G463" i="1"/>
  <c r="H464" i="1"/>
  <c r="G439" i="1"/>
  <c r="H439" i="1" s="1"/>
  <c r="H440" i="1"/>
  <c r="G432" i="1"/>
  <c r="H432" i="1" s="1"/>
  <c r="H433" i="1"/>
  <c r="G425" i="1"/>
  <c r="H425" i="1" s="1"/>
  <c r="H428" i="1"/>
  <c r="G414" i="1"/>
  <c r="H415" i="1"/>
  <c r="G404" i="1"/>
  <c r="H404" i="1" s="1"/>
  <c r="H405" i="1"/>
  <c r="G399" i="1"/>
  <c r="H400" i="1"/>
  <c r="G394" i="1"/>
  <c r="H394" i="1" s="1"/>
  <c r="H395" i="1"/>
  <c r="H381" i="1"/>
  <c r="H382" i="1"/>
  <c r="H372" i="1"/>
  <c r="H376" i="1"/>
  <c r="G369" i="1"/>
  <c r="H370" i="1"/>
  <c r="G364" i="1"/>
  <c r="H364" i="1" s="1"/>
  <c r="H365" i="1"/>
  <c r="G328" i="1"/>
  <c r="H329" i="1"/>
  <c r="G287" i="1"/>
  <c r="H288" i="1"/>
  <c r="H283" i="1"/>
  <c r="G272" i="1"/>
  <c r="H272" i="1" s="1"/>
  <c r="G269" i="1"/>
  <c r="H270" i="1"/>
  <c r="G263" i="1"/>
  <c r="H264" i="1"/>
  <c r="G256" i="1"/>
  <c r="H259" i="1"/>
  <c r="G247" i="1"/>
  <c r="H247" i="1" s="1"/>
  <c r="H248" i="1"/>
  <c r="G236" i="1"/>
  <c r="H236" i="1" s="1"/>
  <c r="H237" i="1"/>
  <c r="G222" i="1"/>
  <c r="H222" i="1" s="1"/>
  <c r="H223" i="1"/>
  <c r="H205" i="1"/>
  <c r="G200" i="1"/>
  <c r="H200" i="1" s="1"/>
  <c r="H201" i="1"/>
  <c r="G196" i="1"/>
  <c r="G192" i="1" s="1"/>
  <c r="H197" i="1"/>
  <c r="G193" i="1"/>
  <c r="H193" i="1" s="1"/>
  <c r="H194" i="1"/>
  <c r="G189" i="1"/>
  <c r="H190" i="1"/>
  <c r="G181" i="1"/>
  <c r="G170" i="1"/>
  <c r="H171" i="1"/>
  <c r="G166" i="1"/>
  <c r="H167" i="1"/>
  <c r="G161" i="1"/>
  <c r="H161" i="1" s="1"/>
  <c r="H162" i="1"/>
  <c r="G156" i="1"/>
  <c r="H157" i="1"/>
  <c r="G149" i="1"/>
  <c r="H150" i="1"/>
  <c r="G142" i="1"/>
  <c r="H142" i="1" s="1"/>
  <c r="H143" i="1"/>
  <c r="G139" i="1"/>
  <c r="H139" i="1" s="1"/>
  <c r="H140" i="1"/>
  <c r="G136" i="1"/>
  <c r="H136" i="1" s="1"/>
  <c r="H137" i="1"/>
  <c r="G133" i="1"/>
  <c r="H133" i="1" s="1"/>
  <c r="H134" i="1"/>
  <c r="G130" i="1"/>
  <c r="H130" i="1" s="1"/>
  <c r="H131" i="1"/>
  <c r="G127" i="1"/>
  <c r="H127" i="1" s="1"/>
  <c r="H128" i="1"/>
  <c r="G121" i="1"/>
  <c r="H122" i="1"/>
  <c r="G117" i="1"/>
  <c r="H118" i="1"/>
  <c r="G113" i="1"/>
  <c r="H113" i="1" s="1"/>
  <c r="H114" i="1"/>
  <c r="G108" i="1"/>
  <c r="G91" i="1"/>
  <c r="H92" i="1"/>
  <c r="G84" i="1"/>
  <c r="H85" i="1"/>
  <c r="G77" i="1"/>
  <c r="H77" i="1" s="1"/>
  <c r="H78" i="1"/>
  <c r="G71" i="1"/>
  <c r="H71" i="1" s="1"/>
  <c r="G68" i="1"/>
  <c r="H68" i="1" s="1"/>
  <c r="G62" i="1"/>
  <c r="H63" i="1"/>
  <c r="F55" i="1"/>
  <c r="H56" i="1"/>
  <c r="G50" i="1"/>
  <c r="H51" i="1"/>
  <c r="G32" i="1"/>
  <c r="H33" i="1"/>
  <c r="G21" i="1"/>
  <c r="H22" i="1"/>
  <c r="G15" i="1"/>
  <c r="H16" i="1"/>
  <c r="G10" i="1"/>
  <c r="H11" i="1"/>
  <c r="G451" i="1"/>
  <c r="G419" i="1"/>
  <c r="H419" i="1" s="1"/>
  <c r="G310" i="1"/>
  <c r="G300" i="1"/>
  <c r="H300" i="1" s="1"/>
  <c r="G292" i="1"/>
  <c r="H292" i="1" s="1"/>
  <c r="G216" i="1"/>
  <c r="H216" i="1" s="1"/>
  <c r="G174" i="1"/>
  <c r="G37" i="1"/>
  <c r="G212" i="1"/>
  <c r="H212" i="1" s="1"/>
  <c r="F153" i="1"/>
  <c r="F21" i="1"/>
  <c r="F20" i="1" s="1"/>
  <c r="F46" i="1"/>
  <c r="F45" i="1" s="1"/>
  <c r="F71" i="1"/>
  <c r="F130" i="1"/>
  <c r="F204" i="1"/>
  <c r="F287" i="1"/>
  <c r="F286" i="1" s="1"/>
  <c r="F68" i="1"/>
  <c r="F97" i="1"/>
  <c r="F96" i="1" s="1"/>
  <c r="F95" i="1" s="1"/>
  <c r="F113" i="1"/>
  <c r="F196" i="1"/>
  <c r="F229" i="1"/>
  <c r="F241" i="1"/>
  <c r="F256" i="1"/>
  <c r="F309" i="1"/>
  <c r="F335" i="1"/>
  <c r="F339" i="1"/>
  <c r="F338" i="1" s="1"/>
  <c r="F394" i="1"/>
  <c r="F478" i="1"/>
  <c r="F477" i="1" s="1"/>
  <c r="F484" i="1"/>
  <c r="F116" i="1"/>
  <c r="F169" i="1"/>
  <c r="F13" i="1"/>
  <c r="F61" i="1"/>
  <c r="F107" i="1"/>
  <c r="F120" i="1"/>
  <c r="F8" i="1"/>
  <c r="F126" i="1"/>
  <c r="F37" i="1"/>
  <c r="F255" i="1"/>
  <c r="F398" i="1"/>
  <c r="F413" i="1"/>
  <c r="F476" i="1"/>
  <c r="F161" i="1"/>
  <c r="F188" i="1"/>
  <c r="F174" i="1"/>
  <c r="F208" i="1"/>
  <c r="F268" i="1"/>
  <c r="F193" i="1"/>
  <c r="F232" i="1"/>
  <c r="F262" i="1"/>
  <c r="F272" i="1"/>
  <c r="F300" i="1"/>
  <c r="F328" i="1"/>
  <c r="F368" i="1"/>
  <c r="F410" i="1"/>
  <c r="F440" i="1"/>
  <c r="F472" i="1"/>
  <c r="F483" i="1"/>
  <c r="F490" i="1"/>
  <c r="F498" i="1"/>
  <c r="F425" i="1"/>
  <c r="F250" i="1"/>
  <c r="F278" i="1"/>
  <c r="F347" i="1"/>
  <c r="H96" i="1" l="1"/>
  <c r="G102" i="1"/>
  <c r="H103" i="1"/>
  <c r="G494" i="1"/>
  <c r="H495" i="1"/>
  <c r="G489" i="1"/>
  <c r="H490" i="1"/>
  <c r="G483" i="1"/>
  <c r="H484" i="1"/>
  <c r="G477" i="1"/>
  <c r="H478" i="1"/>
  <c r="G471" i="1"/>
  <c r="H471" i="1" s="1"/>
  <c r="H472" i="1"/>
  <c r="G462" i="1"/>
  <c r="H463" i="1"/>
  <c r="G445" i="1"/>
  <c r="G444" i="1" s="1"/>
  <c r="H451" i="1"/>
  <c r="G418" i="1"/>
  <c r="H418" i="1" s="1"/>
  <c r="G413" i="1"/>
  <c r="H413" i="1" s="1"/>
  <c r="H414" i="1"/>
  <c r="G398" i="1"/>
  <c r="H399" i="1"/>
  <c r="H373" i="1"/>
  <c r="G368" i="1"/>
  <c r="H368" i="1" s="1"/>
  <c r="H369" i="1"/>
  <c r="H359" i="1"/>
  <c r="G327" i="1"/>
  <c r="H328" i="1"/>
  <c r="G309" i="1"/>
  <c r="H309" i="1" s="1"/>
  <c r="H310" i="1"/>
  <c r="G286" i="1"/>
  <c r="H286" i="1" s="1"/>
  <c r="H287" i="1"/>
  <c r="G285" i="1"/>
  <c r="H285" i="1" s="1"/>
  <c r="H278" i="1"/>
  <c r="H279" i="1"/>
  <c r="G268" i="1"/>
  <c r="H269" i="1"/>
  <c r="G262" i="1"/>
  <c r="H262" i="1" s="1"/>
  <c r="H263" i="1"/>
  <c r="G255" i="1"/>
  <c r="H256" i="1"/>
  <c r="F203" i="1"/>
  <c r="H203" i="1" s="1"/>
  <c r="H204" i="1"/>
  <c r="H196" i="1"/>
  <c r="G188" i="1"/>
  <c r="H188" i="1" s="1"/>
  <c r="H189" i="1"/>
  <c r="H181" i="1"/>
  <c r="G180" i="1"/>
  <c r="H180" i="1" s="1"/>
  <c r="H174" i="1"/>
  <c r="G169" i="1"/>
  <c r="H169" i="1" s="1"/>
  <c r="H170" i="1"/>
  <c r="G165" i="1"/>
  <c r="H165" i="1" s="1"/>
  <c r="H166" i="1"/>
  <c r="G160" i="1"/>
  <c r="H160" i="1" s="1"/>
  <c r="G153" i="1"/>
  <c r="H153" i="1" s="1"/>
  <c r="H156" i="1"/>
  <c r="G148" i="1"/>
  <c r="H148" i="1" s="1"/>
  <c r="H149" i="1"/>
  <c r="G120" i="1"/>
  <c r="H120" i="1" s="1"/>
  <c r="H121" i="1"/>
  <c r="G116" i="1"/>
  <c r="H116" i="1" s="1"/>
  <c r="H117" i="1"/>
  <c r="G107" i="1"/>
  <c r="H108" i="1"/>
  <c r="G90" i="1"/>
  <c r="H91" i="1"/>
  <c r="G83" i="1"/>
  <c r="H83" i="1" s="1"/>
  <c r="H84" i="1"/>
  <c r="G61" i="1"/>
  <c r="H62" i="1"/>
  <c r="F54" i="1"/>
  <c r="H54" i="1" s="1"/>
  <c r="H55" i="1"/>
  <c r="G49" i="1"/>
  <c r="H49" i="1" s="1"/>
  <c r="H50" i="1"/>
  <c r="G36" i="1"/>
  <c r="H37" i="1"/>
  <c r="G31" i="1"/>
  <c r="H32" i="1"/>
  <c r="G20" i="1"/>
  <c r="H21" i="1"/>
  <c r="G14" i="1"/>
  <c r="H15" i="1"/>
  <c r="G9" i="1"/>
  <c r="H10" i="1"/>
  <c r="F285" i="1"/>
  <c r="F19" i="1"/>
  <c r="F334" i="1"/>
  <c r="F216" i="1"/>
  <c r="F357" i="1"/>
  <c r="F53" i="1"/>
  <c r="F489" i="1"/>
  <c r="F488" i="1" s="1"/>
  <c r="F493" i="1"/>
  <c r="F475" i="1"/>
  <c r="F379" i="1"/>
  <c r="F180" i="1"/>
  <c r="F482" i="1"/>
  <c r="F439" i="1"/>
  <c r="F327" i="1"/>
  <c r="F397" i="1"/>
  <c r="F471" i="1"/>
  <c r="F160" i="1"/>
  <c r="F247" i="1"/>
  <c r="F36" i="1"/>
  <c r="H102" i="1" l="1"/>
  <c r="G95" i="1"/>
  <c r="H95" i="1" s="1"/>
  <c r="G493" i="1"/>
  <c r="H493" i="1" s="1"/>
  <c r="H494" i="1"/>
  <c r="G488" i="1"/>
  <c r="H489" i="1"/>
  <c r="G482" i="1"/>
  <c r="H483" i="1"/>
  <c r="G476" i="1"/>
  <c r="H477" i="1"/>
  <c r="G467" i="1"/>
  <c r="G466" i="1" s="1"/>
  <c r="H466" i="1" s="1"/>
  <c r="G461" i="1"/>
  <c r="H461" i="1" s="1"/>
  <c r="H462" i="1"/>
  <c r="H445" i="1"/>
  <c r="G443" i="1"/>
  <c r="H443" i="1" s="1"/>
  <c r="H444" i="1"/>
  <c r="H398" i="1"/>
  <c r="G397" i="1"/>
  <c r="H397" i="1" s="1"/>
  <c r="G379" i="1"/>
  <c r="H380" i="1"/>
  <c r="G357" i="1"/>
  <c r="H357" i="1" s="1"/>
  <c r="H358" i="1"/>
  <c r="H327" i="1"/>
  <c r="G326" i="1"/>
  <c r="H326" i="1" s="1"/>
  <c r="H268" i="1"/>
  <c r="H255" i="1"/>
  <c r="G240" i="1"/>
  <c r="F192" i="1"/>
  <c r="H192" i="1" s="1"/>
  <c r="G173" i="1"/>
  <c r="H173" i="1" s="1"/>
  <c r="G152" i="1"/>
  <c r="G126" i="1"/>
  <c r="H126" i="1" s="1"/>
  <c r="H107" i="1"/>
  <c r="G106" i="1"/>
  <c r="G89" i="1"/>
  <c r="H90" i="1"/>
  <c r="H61" i="1"/>
  <c r="G53" i="1"/>
  <c r="H53" i="1" s="1"/>
  <c r="F7" i="1"/>
  <c r="G35" i="1"/>
  <c r="H35" i="1" s="1"/>
  <c r="H36" i="1"/>
  <c r="G30" i="1"/>
  <c r="H30" i="1" s="1"/>
  <c r="H31" i="1"/>
  <c r="G19" i="1"/>
  <c r="H19" i="1" s="1"/>
  <c r="H20" i="1"/>
  <c r="G13" i="1"/>
  <c r="H13" i="1" s="1"/>
  <c r="H14" i="1"/>
  <c r="G8" i="1"/>
  <c r="H9" i="1"/>
  <c r="F212" i="1"/>
  <c r="F94" i="1"/>
  <c r="F326" i="1"/>
  <c r="F266" i="1" s="1"/>
  <c r="F378" i="1"/>
  <c r="F487" i="1"/>
  <c r="F481" i="1"/>
  <c r="F35" i="1"/>
  <c r="F467" i="1"/>
  <c r="F173" i="1"/>
  <c r="F240" i="1"/>
  <c r="H488" i="1" l="1"/>
  <c r="G487" i="1"/>
  <c r="H487" i="1" s="1"/>
  <c r="G481" i="1"/>
  <c r="H481" i="1" s="1"/>
  <c r="H482" i="1"/>
  <c r="G475" i="1"/>
  <c r="H475" i="1" s="1"/>
  <c r="H476" i="1"/>
  <c r="H467" i="1"/>
  <c r="G417" i="1"/>
  <c r="H417" i="1" s="1"/>
  <c r="H379" i="1"/>
  <c r="G378" i="1"/>
  <c r="H378" i="1" s="1"/>
  <c r="H267" i="1"/>
  <c r="G266" i="1"/>
  <c r="H266" i="1" s="1"/>
  <c r="H240" i="1"/>
  <c r="G207" i="1"/>
  <c r="H207" i="1" s="1"/>
  <c r="H106" i="1"/>
  <c r="G94" i="1"/>
  <c r="H94" i="1" s="1"/>
  <c r="G88" i="1"/>
  <c r="H88" i="1" s="1"/>
  <c r="H89" i="1"/>
  <c r="H8" i="1"/>
  <c r="G7" i="1"/>
  <c r="F466" i="1"/>
  <c r="F207" i="1"/>
  <c r="F152" i="1"/>
  <c r="H152" i="1" s="1"/>
  <c r="H7" i="1" l="1"/>
  <c r="G501" i="1"/>
  <c r="F501" i="1"/>
  <c r="H501" i="1" l="1"/>
</calcChain>
</file>

<file path=xl/sharedStrings.xml><?xml version="1.0" encoding="utf-8"?>
<sst xmlns="http://schemas.openxmlformats.org/spreadsheetml/2006/main" count="2741" uniqueCount="545">
  <si>
    <t>Наименование показателя</t>
  </si>
  <si>
    <t>Коды классификации</t>
  </si>
  <si>
    <t>раздел</t>
  </si>
  <si>
    <t>подраздел</t>
  </si>
  <si>
    <t>целевая статья</t>
  </si>
  <si>
    <t>вид расхода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</si>
  <si>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</si>
  <si>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</si>
  <si>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</si>
  <si>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</si>
  <si>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установлен-ных функций органов государственной власти субъектов Российской Федерации и органов местного самоуправления</t>
  </si>
  <si>
    <t>0100000000</t>
  </si>
  <si>
    <t>Расходы на обеспечение деятельности органов местного самоуправления</t>
  </si>
  <si>
    <t>0120000000</t>
  </si>
  <si>
    <t>Глава муниципального образования</t>
  </si>
  <si>
    <t>0120010120</t>
  </si>
  <si>
    <t>Расходы на выплаты персоналу в целях обеспе-чения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</si>
  <si>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</si>
  <si>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</si>
  <si>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</si>
  <si>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Центральный аппарат органов местного самоуправления</t>
  </si>
  <si>
    <t>0120010110</t>
  </si>
  <si>
    <t>Закупка товаров, работ и услуг для обеспечения государственных (муниципальных) нужд</t>
  </si>
  <si>
    <t>200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</si>
  <si>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</si>
  <si>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</si>
  <si>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Уплата налогов, сборов и иных платежей</t>
  </si>
  <si>
    <t>850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</si>
  <si>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</si>
  <si>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9800000000</t>
  </si>
  <si>
    <t>Иные межбюджетные трансферты общего характера</t>
  </si>
  <si>
    <t>9850000000</t>
  </si>
  <si>
    <t>Частичная компенсация дополнительных расходов местных бюджетов по оплате труда работников муниципальных учреждений в связи с увеличением в 2018 году МРОТ</t>
  </si>
  <si>
    <t>9850070430</t>
  </si>
  <si>
    <t>Судебная система</t>
  </si>
  <si>
    <t>05</t>
  </si>
  <si>
    <t>Руководство и управление в сфере установленных функций</t>
  </si>
  <si>
    <t>0140000000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</si>
  <si>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</si>
  <si>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0140051200</t>
  </si>
  <si>
    <t>Обеспечение деятельности финансовых, нало-говых и таможенных органов и органов фи-нансового (финансово-бюджетного) надзора</t>
  </si>
  <si>
    <t>06</t>
  </si>
  <si>
    <t>Контрольно счетный орган муниципального образования</t>
  </si>
  <si>
    <t>0120010160</t>
  </si>
  <si>
    <t>Обеспечение проведения выборов и референдумов</t>
  </si>
  <si>
    <t>07</t>
  </si>
  <si>
    <t>Расходы на проведение выборов и референдумов</t>
  </si>
  <si>
    <t>0130000000</t>
  </si>
  <si>
    <t>Проведение выборов в представительные органы муниципального образования</t>
  </si>
  <si>
    <t>0130010240</t>
  </si>
  <si>
    <t>Резервные фонды</t>
  </si>
  <si>
    <t>11</t>
  </si>
  <si>
    <t>9910000000</t>
  </si>
  <si>
    <t>Резервные фонды местных администраций</t>
  </si>
  <si>
    <t>9910014100</t>
  </si>
  <si>
    <t>Резервные средства</t>
  </si>
  <si>
    <t>870</t>
  </si>
  <si>
    <t>Другие общегосударственные вопросы</t>
  </si>
  <si>
    <t>13</t>
  </si>
  <si>
    <t>Функционирование административных комиссий</t>
  </si>
  <si>
    <t>0140070060</t>
  </si>
  <si>
    <t>Субвенции</t>
  </si>
  <si>
    <t>530</t>
  </si>
  <si>
    <t>5406099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</si>
  <si>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</si>
  <si>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</si>
  <si>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</si>
  <si>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</si>
  <si>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централизован-ные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</si>
  <si>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0250010820</t>
  </si>
  <si>
    <t>Учреждения (группы) по централизованному хозяйственному обслуживанию</t>
  </si>
  <si>
    <t>0250010930</t>
  </si>
  <si>
    <t>Субсидии бюджетным учреждениям</t>
  </si>
  <si>
    <t>610</t>
  </si>
  <si>
    <t>Муниципальная программа "Повышение эффективности управления муниципальным имуществом муниципального образования Шелаболихинский район Алтайского края" на 2022-2025 годы</t>
  </si>
  <si>
    <t>6200000000</t>
  </si>
  <si>
    <t>Расходы на реализацию мероприятий муниципальных программ</t>
  </si>
  <si>
    <t>6200060990</t>
  </si>
  <si>
    <t>Муниципальная программа "Улучшение обеспечения КГБУЗ "Шелаболихинская ЦРБ" медицинскими кадрами" на 2022-2026 годы</t>
  </si>
  <si>
    <t>6300000000</t>
  </si>
  <si>
    <t>6300060990</t>
  </si>
  <si>
    <t>Социальное обеспечение и иные выплаты населению</t>
  </si>
  <si>
    <t>300</t>
  </si>
  <si>
    <t>Муниципальная программа "Оформление земельных участков и имущества в собственность муниципального образования Шелаболихинский район Алтайского края" на 2021-2026 годы</t>
  </si>
  <si>
    <t>7900000000</t>
  </si>
  <si>
    <t>7900060990</t>
  </si>
  <si>
    <t>Муниципальная программа «Демографическое развитие Шелаболихинского района» на 2020-2025 годы</t>
  </si>
  <si>
    <t>8000000000</t>
  </si>
  <si>
    <t>8000060990</t>
  </si>
  <si>
    <t>Муниципальная программа "Комплексное развитие сельских поселений Шелаболихинского района Алтайского края" на 2020-2025 годы</t>
  </si>
  <si>
    <t>8600000000</t>
  </si>
  <si>
    <t>Проведение Всероссийской переписи населения 2020 года</t>
  </si>
  <si>
    <t>8600054690</t>
  </si>
  <si>
    <t>Иные расходы органов государственной власти субъектов Российской Федерации и органов местного самоуправления</t>
  </si>
  <si>
    <t>9900000000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</si>
  <si>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</si>
  <si>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</si>
  <si>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</si>
  <si>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</si>
  <si>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</si>
  <si>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</si>
  <si>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</si>
  <si>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</si>
  <si>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</si>
  <si>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</si>
  <si>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</si>
  <si>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</si>
  <si>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09</t>
  </si>
  <si>
    <t>Учреждения по обеспечению национальной безопасности и правоохранительной деятельности</t>
  </si>
  <si>
    <t>0250010860</t>
  </si>
  <si>
    <t>Закупка товаров, работ и услуг для муниципальных нужд</t>
  </si>
  <si>
    <t>10</t>
  </si>
  <si>
    <t>6400000000</t>
  </si>
  <si>
    <t>6400060990</t>
  </si>
  <si>
    <t>Межбюджетные трансферты бюджетам муници-пальных районов из бюджетов поселений и междбюджетные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</si>
  <si>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</si>
  <si>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Иные межбюджетные трансферты</t>
  </si>
  <si>
    <t>540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</si>
  <si>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</si>
  <si>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</si>
  <si>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безопасности людей на водных объектах на территории Шелаболихинского района" на 2021-2025 годы</t>
  </si>
  <si>
    <t>6500000000</t>
  </si>
  <si>
    <t>6500060990</t>
  </si>
  <si>
    <t>Муниципальная программа "Противодействие эсктремизму на территории Шелаболихинского района" на 2021-2025 годы</t>
  </si>
  <si>
    <t>7000000000</t>
  </si>
  <si>
    <t>7000060990</t>
  </si>
  <si>
    <t>Муниципальная программа "Комплексные меры противодействия злоупотреблению наркотиками и их незаконному обороту в Шелаболихинском районе" на 2021-2025 годы</t>
  </si>
  <si>
    <t>7200000000</t>
  </si>
  <si>
    <t>7200060990</t>
  </si>
  <si>
    <t>Муниципальная программа "Повышение безопасности дорожного движения в Шелаболихинском районе" на 2021-2025 годы</t>
  </si>
  <si>
    <t>7300000000</t>
  </si>
  <si>
    <t>7300060990</t>
  </si>
  <si>
    <t>Муниципальная программа "Профилактика преступлений и иных правонарушений в Шелаболихинском районе" на 2021-2025 годы</t>
  </si>
  <si>
    <t>7400000000</t>
  </si>
  <si>
    <t>7400060990</t>
  </si>
  <si>
    <t>Муниципальная программа "Профилактика терроризма в Шелаболихинском районе" на 2021-2025 годы</t>
  </si>
  <si>
    <t>7600000000</t>
  </si>
  <si>
    <t>7600060990</t>
  </si>
  <si>
    <t>8600060990</t>
  </si>
  <si>
    <t>НАЦИОНАЛЬНАЯ ЭКОНОМИКА</t>
  </si>
  <si>
    <t>Общеэкономические вопросы</t>
  </si>
  <si>
    <t xml:space="preserve">Районная целевая программа "Демографическое развитие Шелаболихинского района на 2012-2015 годы" </t>
  </si>
  <si>
    <t>Муниципальная программа "Развитие образования в Шелаболихинском районе" на 2020-2024 годы</t>
  </si>
  <si>
    <t>8200000000</t>
  </si>
  <si>
    <t>8200060990</t>
  </si>
  <si>
    <t>Сельское хозяйство и рыболовство</t>
  </si>
  <si>
    <t>Муниципальная программа "Создание условий для развития сельскохозяйственного производства, содействие развитию малого и среднего фермерского предпринимательства в Шелаболихинском районе" на 2019-2023 годы</t>
  </si>
  <si>
    <t>6900000000</t>
  </si>
  <si>
    <t>6900060990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</si>
  <si>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</si>
  <si>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</si>
  <si>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</si>
  <si>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</si>
  <si>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</si>
  <si>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</si>
  <si>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Транспорт</t>
  </si>
  <si>
    <t>08</t>
  </si>
  <si>
    <t>Муниципальная программа "Развитие пассажирского транспорта в Шелаболихинском районе" на 2021-2025 годы</t>
  </si>
  <si>
    <t>6600000000</t>
  </si>
  <si>
    <t>6600060990</t>
  </si>
  <si>
    <t>Дорожное хозяйство (дорожные фонды)</t>
  </si>
  <si>
    <t>Муниципальная программа "Комплексное развитие дорожной инфраструктуры Шелаболихинского района" на 2021-2025 годы</t>
  </si>
  <si>
    <t>7100000000</t>
  </si>
  <si>
    <t>7100060990</t>
  </si>
  <si>
    <t>Ремон дороги по ул. Орловская и пер. Школьному в с. Макарово</t>
  </si>
  <si>
    <t>71000S0264</t>
  </si>
  <si>
    <t>Мероприятия в сфере транспорта и дорожного хозяйства</t>
  </si>
  <si>
    <t>9120000000</t>
  </si>
  <si>
    <t>Развитие улично дорожной сети в городах, рабочих поселках, поселках городского типа и селах</t>
  </si>
  <si>
    <t>9120061020</t>
  </si>
  <si>
    <t>Содержание, ремонт, реконструкция и строительство автомобильных дорог, являющихся муниципальной собственностью</t>
  </si>
  <si>
    <t>9120067270</t>
  </si>
  <si>
    <t>Капитальный ремонт и ремонт автомобильных дорог общего пользования местного значения</t>
  </si>
  <si>
    <t>91200S1030</t>
  </si>
  <si>
    <t>Другие вопросы в области национальной экономики</t>
  </si>
  <si>
    <t>12</t>
  </si>
  <si>
    <t>Муниципальная программа "Поддержка и развитие малого и среднего предпринимательства в Шелаболихинском районе" на 2021-2025 годы</t>
  </si>
  <si>
    <t>8400000000</t>
  </si>
  <si>
    <t>8400060990</t>
  </si>
  <si>
    <t>Муниципальная программа "Развитие информационно-коммуникационных технологий в органах местного самоуправления Шелаболихинского района" на 2019-2023 годы</t>
  </si>
  <si>
    <t>8800000000</t>
  </si>
  <si>
    <t>8800060990</t>
  </si>
  <si>
    <t>ЖИЛИЩНО-КОММУНАЛЬНОЕ ХОЗЯЙСТВО</t>
  </si>
  <si>
    <t>Жилищное хозяйство</t>
  </si>
  <si>
    <t>Целевые программы муниципальных образований</t>
  </si>
  <si>
    <t>7950000</t>
  </si>
  <si>
    <t>Районная целевая программа "Обеспечение сохранности жилья, закрепленного за детьми-сиротами и детьми, оставшимися без попечения родителей, на 2009-2012 годы"</t>
  </si>
  <si>
    <t>7950703</t>
  </si>
  <si>
    <t>Коммунальное хозяйство</t>
  </si>
  <si>
    <t>Федеральная целевая программа "Устойчи-вое развитие сельских территорий на 2014-2017 годы и на период до 2020 года"</t>
  </si>
  <si>
    <t>5200000</t>
  </si>
  <si>
    <t>Реализация мероприятий федеральной целевой программы "Устойчивое развитие сельских территорий на 2014-2017 годы и на период до 2020 года"</t>
  </si>
  <si>
    <t>5205018</t>
  </si>
  <si>
    <t>Бюджетные инвестиции</t>
  </si>
  <si>
    <t>400</t>
  </si>
  <si>
    <t>Муниципальная программа "Комплексное развитие систем коммунальной инфраструктуры муниципального образования Шелаболихинский район Алтайский край" на 2021-2025 годы</t>
  </si>
  <si>
    <t>7700000000</t>
  </si>
  <si>
    <t>7700060990</t>
  </si>
  <si>
    <t>Капитальные вложения в объекты государствен-ной (муниципальной) собственности</t>
  </si>
  <si>
    <t>Обеспечение расчетов муниципаль-ными учреждениями за потребленные топливно-энергетические ресурсы</t>
  </si>
  <si>
    <t>77000S1190</t>
  </si>
  <si>
    <t>Капитальный ремонт объектов</t>
  </si>
  <si>
    <t>7710000000</t>
  </si>
  <si>
    <t>Капитальный ремонт объектов теплоснабжения</t>
  </si>
  <si>
    <t>77100S0460</t>
  </si>
  <si>
    <t>Капитальный ремонт водозаборных скважин</t>
  </si>
  <si>
    <t>7720000000</t>
  </si>
  <si>
    <t>Расходы на реалихацию мероприятий, направленных на обеспечение стабильного  водоснабжения населения Алтайского края</t>
  </si>
  <si>
    <t>77200S3020</t>
  </si>
  <si>
    <t>Расходы на реализацию мероприятий по капитальному ремонту</t>
  </si>
  <si>
    <t>7730000000</t>
  </si>
  <si>
    <t>Капитальный ремонт водопровода в с. Верх-Кучук</t>
  </si>
  <si>
    <t>77300S4990</t>
  </si>
  <si>
    <t>Иные вопросы в области жилищно-коммунального хозяйства</t>
  </si>
  <si>
    <t>9200000000</t>
  </si>
  <si>
    <t>Иные расходы в области жилищно-коммунального хозяйства</t>
  </si>
  <si>
    <t>9290000000</t>
  </si>
  <si>
    <t>Мероприятия в области коммунального хозяйства</t>
  </si>
  <si>
    <t>9290018030</t>
  </si>
  <si>
    <t>Благоустройство</t>
  </si>
  <si>
    <t>Муниципальная программа "Комплексное развитие систем коммунальной инфраструктуры муниципального образования Шелаболихинский район" на 2021-2025 годы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</si>
  <si>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 " на 2019-2023 годы</t>
  </si>
  <si>
    <t>8900000000</t>
  </si>
  <si>
    <t>8900060990</t>
  </si>
  <si>
    <t>Благоустройство кладбища</t>
  </si>
  <si>
    <t>8910000000</t>
  </si>
  <si>
    <t>Благоустройство кладбища в с. Батурово</t>
  </si>
  <si>
    <t>89100S0261</t>
  </si>
  <si>
    <t>Благоустройство кладбища в с. Макарово</t>
  </si>
  <si>
    <t>89100S0263</t>
  </si>
  <si>
    <t>Проведение мероприятий по благоустройству кладбищ</t>
  </si>
  <si>
    <t>9290018070</t>
  </si>
  <si>
    <t>Прочие мероприятия по благоустройству городских округов и поселений</t>
  </si>
  <si>
    <t>9290018080</t>
  </si>
  <si>
    <t>ОБРАЗОВАНИЕ</t>
  </si>
  <si>
    <t>Дошкольное образование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</si>
  <si>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</si>
  <si>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</si>
  <si>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дошкольных образовательных организаций (учреждений)</t>
  </si>
  <si>
    <t>0210010390</t>
  </si>
  <si>
    <t>Мероприятия муниципальной программы</t>
  </si>
  <si>
    <t>82000L0270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</si>
  <si>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</si>
  <si>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</si>
  <si>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</si>
  <si>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</si>
  <si>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</si>
  <si>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9010070900</t>
  </si>
  <si>
    <t>Софинансирование части расходов местных бюджетов по оплате труда работников муниципальных учреждений</t>
  </si>
  <si>
    <t>90100S0430</t>
  </si>
  <si>
    <t>Общее образование</t>
  </si>
  <si>
    <t>Обеспечение деятельности школ - детских садов, школ начальных, основных и средних</t>
  </si>
  <si>
    <t>0210010400</t>
  </si>
  <si>
    <t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</si>
  <si>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82000S0940</t>
  </si>
  <si>
    <t>Строительно-монтажные и пусконаладочные работы для подключения оборудования, приобретенного в целях реализации мероприятий по обеспечению развития информационно-телекоммуникационной инфраструктуры объектов общеобразователь-ных организаций</t>
  </si>
  <si>
    <t>82000S3432</t>
  </si>
  <si>
    <t>Муниципальная программа "Капитальный ремонт общеобразоательных организаций Шелаболихинского района" на 2017-2025 годы</t>
  </si>
  <si>
    <t>8700000000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</si>
  <si>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</si>
  <si>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870Е250970</t>
  </si>
  <si>
    <t>8700060990</t>
  </si>
  <si>
    <t>87000S0990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</si>
  <si>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</si>
  <si>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87100S0460</t>
  </si>
  <si>
    <t>Ежемясячное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</si>
  <si>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9010053032</t>
  </si>
  <si>
    <t>Обеспечение государственных гарантий реализа-ции прав на получение общедоступного и бесп-латного дошкольного, начального общего, ос-новного общего, среднего общего образования в общеобразовательных организациях, обеспечение дополнительного образования детей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</si>
  <si>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</si>
  <si>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бесплатным двухразовым питанием обучающихся с ограниченными возможностями здоровья муниципальных общеобразовательных организациях, не проживающих в данных организациях</t>
  </si>
  <si>
    <t>9010070930</t>
  </si>
  <si>
    <t>Организация бесплатного горячего питания обучающихся, получающих начальное общее образование в государственных и муниципальных организациях</t>
  </si>
  <si>
    <t>90100L3042</t>
  </si>
  <si>
    <t>Обеспечение расчетов муниципальными учреждениями за потребленные топливно-энергетические ресурсы</t>
  </si>
  <si>
    <t>90100S1190</t>
  </si>
  <si>
    <t>Дополнительное образование детей</t>
  </si>
  <si>
    <t>Организации (учреждения) дополнительного образования детей</t>
  </si>
  <si>
    <t>0210010420</t>
  </si>
  <si>
    <t>Государственная программа Алтайского края «Обеспечение населения Алтайского края жилищно-коммунальными услугами» на 2014-2020 годы</t>
  </si>
  <si>
    <t>4300000000</t>
  </si>
  <si>
    <t>Подпрограмма «Модернизация объектов коммунальной инфраструктуры Алтайского края» на 2014-2020 годы государственной программы Алтайского края «Обеспечение населения Алтайского края жилищно-коммунальными услугами» на 2014-2020 годы</t>
  </si>
  <si>
    <t>4320000000</t>
  </si>
  <si>
    <t>Субсидия на обеспечение расчетов муниципальными учреждениями за потребленные топливно-энергетические ресурсы</t>
  </si>
  <si>
    <t>43200S1190</t>
  </si>
  <si>
    <t>Молодежная политика</t>
  </si>
  <si>
    <t>Организация отдыха и оздоровления детей</t>
  </si>
  <si>
    <t>82000S3212</t>
  </si>
  <si>
    <t>Подпрограмма "Молодежная политика" в рамках государственной программы Алтайского края "Развитие образования и молодежной политики" на 2014-2020 годы</t>
  </si>
  <si>
    <t>Развитие системы отдыха и укрепление здоровья детей</t>
  </si>
  <si>
    <t>Другие вопросы в области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</si>
  <si>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</si>
  <si>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</si>
  <si>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</si>
  <si>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КУЛЬТУРА,  КИНЕМАТОГРАФИЯ</t>
  </si>
  <si>
    <t xml:space="preserve">Культура 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</si>
  <si>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</si>
  <si>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</si>
  <si>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</si>
  <si>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</si>
  <si>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Музеи и постоянные выставки</t>
  </si>
  <si>
    <t>0220010560</t>
  </si>
  <si>
    <t>Библиотеки</t>
  </si>
  <si>
    <t>0220010570</t>
  </si>
  <si>
    <t>Другие вопросы в области культуры, кинематографии</t>
  </si>
  <si>
    <t>Муниципальная программа "Культура Шелаболихинского района" на 2021-2025 годы</t>
  </si>
  <si>
    <t>7800000000</t>
  </si>
  <si>
    <t>7800060990</t>
  </si>
  <si>
    <t>Расходы на текущий и капитальный ремонт, благоустройство территорий объектов культурного наследия - памятников Великой Отечественной войны</t>
  </si>
  <si>
    <t>78000L0180</t>
  </si>
  <si>
    <t>Муниципальная программа "Молодежная политика в Шелаболихинском районе" на 2021-2025 годы</t>
  </si>
  <si>
    <t>8100000000</t>
  </si>
  <si>
    <t>8100060990</t>
  </si>
  <si>
    <t>СОЦИАЛЬНАЯ ПОЛИТИКА</t>
  </si>
  <si>
    <t>Социальное обеспечение населения</t>
  </si>
  <si>
    <t>Муниципальная программа "Социальная поддержка населения Шелаболихинского района" на 2021-2025 годы</t>
  </si>
  <si>
    <t>6800000000</t>
  </si>
  <si>
    <t>6800060990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</si>
  <si>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</si>
  <si>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68000S1210</t>
  </si>
  <si>
    <t xml:space="preserve">Муниципальная программа "Обеспечение жильем молодых семей в Шелаболихинском районе" на 2021-2025 годы </t>
  </si>
  <si>
    <t>7500000000</t>
  </si>
  <si>
    <t>7500060990</t>
  </si>
  <si>
    <t>Расходы на обеспечение жильем молодых семей в Алтайском крае</t>
  </si>
  <si>
    <t>75000L4970</t>
  </si>
  <si>
    <t>Софинансирование капитальных вложений в объекты муниципальной собственности по мероприятиям краевой адресной инвестиционной программы</t>
  </si>
  <si>
    <t>75000S0992</t>
  </si>
  <si>
    <t>Расходы на обеспечение комплексного развития сельских территорий</t>
  </si>
  <si>
    <t>86000S0630</t>
  </si>
  <si>
    <t>Иные вопросы в сфере социальной политики</t>
  </si>
  <si>
    <t>9040000000</t>
  </si>
  <si>
    <t>Осуществление полномочий по обес-печению жильем отдельных катего-рий граждан, установленных Феде-ральным законом от 12 января 1995 года № 5-ФЗ «О ветеранах»</t>
  </si>
  <si>
    <t>9040051340</t>
  </si>
  <si>
    <t>Охрана семьи и детства</t>
  </si>
  <si>
    <t>Единовременные денежные выплаты отличникам</t>
  </si>
  <si>
    <t>7131522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</si>
  <si>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</si>
  <si>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</si>
  <si>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</si>
  <si>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</si>
  <si>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</si>
  <si>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</si>
  <si>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</si>
  <si>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</si>
  <si>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Другие вопросы в области социальной политики</t>
  </si>
  <si>
    <t>Осуществление государственных полномочий по постановке на учет и учету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</si>
  <si>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</si>
  <si>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</si>
  <si>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</si>
  <si>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Шелаболихинском районе" на 2021-2026 годы</t>
  </si>
  <si>
    <t>8500000000</t>
  </si>
  <si>
    <t>8500060990</t>
  </si>
  <si>
    <t>Иные вопросы в сфере здравоохранения, физической культуры и спорта</t>
  </si>
  <si>
    <t>9030000000</t>
  </si>
  <si>
    <t>Мероприятия в области здравоохранения, спорта и физической культуры, туризма</t>
  </si>
  <si>
    <t>9030016670</t>
  </si>
  <si>
    <t>СРЕДСТВА МАССОВОЙ ИНФОРМАЦИИ</t>
  </si>
  <si>
    <t>Периодическая печать и издательства</t>
  </si>
  <si>
    <t>Учреждения в области средств массовой информации</t>
  </si>
  <si>
    <t>0250010870</t>
  </si>
  <si>
    <t>Субсидии автономным учреждениям</t>
  </si>
  <si>
    <t>620</t>
  </si>
  <si>
    <t>Процентные платежи по долговым обязательствам</t>
  </si>
  <si>
    <t>9930000000</t>
  </si>
  <si>
    <t>Процентные платежи по муниципальному долгу</t>
  </si>
  <si>
    <t>9930014070</t>
  </si>
  <si>
    <t>Обслуживание муниципального долга</t>
  </si>
  <si>
    <t>730</t>
  </si>
  <si>
    <t xml:space="preserve">МЕЖБЮДЖЕТНЫЕ ТРАНСФЕРТЫ ОБЩЕГО ХАРАКТЕРА БЮДЖЕТАМ БЮДЖЕТНОЙ СИСТЕМЫ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</si>
  <si>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</si>
  <si>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</si>
  <si>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</si>
  <si>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сельских поселений из районного фонда финансовой поддержки поселений</t>
  </si>
  <si>
    <t>9810060220</t>
  </si>
  <si>
    <t xml:space="preserve">Дотации </t>
  </si>
  <si>
    <t>510</t>
  </si>
  <si>
    <t>Прочие межбюджетные трансферты общего характера</t>
  </si>
  <si>
    <t>Резервные фонды  местных администраций</t>
  </si>
  <si>
    <t xml:space="preserve">ВСЕГО </t>
  </si>
  <si>
    <t>% исполнения</t>
  </si>
  <si>
    <t>Сумма, тыс. руб.</t>
  </si>
  <si>
    <t xml:space="preserve">Предоставление межбюджетных трансфертов бюджетам сельских поселений </t>
  </si>
  <si>
    <t>Дотации на выравнивание  бюджетной обеспеченности поселений</t>
  </si>
  <si>
    <t>Наименование муниципального образования</t>
  </si>
  <si>
    <t>Сумма,тыс.руб.</t>
  </si>
  <si>
    <t>план</t>
  </si>
  <si>
    <t>факт</t>
  </si>
  <si>
    <t>Верх-Кучукский сельсовет</t>
  </si>
  <si>
    <t>Ильинский сельсовет</t>
  </si>
  <si>
    <t>Инской сельсовет</t>
  </si>
  <si>
    <t>Кипринский сельсовет</t>
  </si>
  <si>
    <t>Крутишинский сельсовет</t>
  </si>
  <si>
    <t>Кучукский сельсовет</t>
  </si>
  <si>
    <t>Макаровский сельсовет</t>
  </si>
  <si>
    <t>Новообинцевский сельсовет</t>
  </si>
  <si>
    <t>Шелаболихинский сельсовет</t>
  </si>
  <si>
    <t>ВСЕГО</t>
  </si>
  <si>
    <r>
      <t xml:space="preserve">Субвенции на </t>
    </r>
    <r>
      <rPr>
        <sz val="12"/>
        <color indexed="8"/>
        <rFont val="Times New Roman"/>
        <family val="1"/>
        <charset val="204"/>
      </rPr>
      <t>осуществление первичного воинского учета органами местного самоуправления поселений, муниципальных и городских округов</t>
    </r>
  </si>
  <si>
    <t>Предоставление бюджетам сельских поселений дотаций на поддержку мер по обеспечению сбалансированности бюджетов поселений</t>
  </si>
  <si>
    <t>Иные межбюджетные трансферты на осуществление полномочий по сохранению, использованию и популяризации объектов культурного наследия (памятников истории и культуры), находящихся в собственности поселения, охране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</si>
  <si>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Иные межбюджетные трансферты на осуществление полномочий по организации дорожной деятельности и обеспечению безопасности дорожного движения</t>
  </si>
  <si>
    <t>Иные межбюджетные трансферты на осуществление полномочий по участию                              в организации деятельности по накоплению (в том числе раздельному накоплению),                              сбору, транспортированию, обработке, утилизации, обезвреживанию, захоронению                            твердых коммунальных отходов</t>
  </si>
  <si>
    <t>Иные межбюджетные трансферты на осуществление полномочий                                                                                 по содержанию аварийно-спасательных служб</t>
  </si>
  <si>
    <t>Иные межбюджетные трансферты на осуществление полномочий по участию в предупреждении и ликвидации последствий  чрезвычайных ситуаций в границах поселения</t>
  </si>
  <si>
    <t>Иные межбюджетные трансферты на осуществление полномочий по осуществлению мероприятий по обеспечению безопасности людей на водных объектах,                                                          охране их жизни и здоровья</t>
  </si>
  <si>
    <t>Иные межбюджетные трансферты на осуществление полномочий по организации ритуальных услуг и содержанию мест захоронения</t>
  </si>
  <si>
    <t>Иные межбюджетные трансферты на осуществление полномочий по организации в границах поселения тепло- и водоснабжения населения в пределах полномочий, установленных  законодательством Российской Федерации</t>
  </si>
  <si>
    <t>Иные межбюджетные трансферты                                                                                                                           на софинансирование расходных обязательств поселений</t>
  </si>
  <si>
    <t>Иные межбюджетные трансферты                                                                                                    из резервного фонда Администрации Шелаболихинского района</t>
  </si>
  <si>
    <t xml:space="preserve">Председатель комитета по финансам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Шелаболихинского района                                                      </t>
  </si>
  <si>
    <t>Н.И. Глухих</t>
  </si>
  <si>
    <t xml:space="preserve">                          ИТОГО  ДОХОДОВ</t>
  </si>
  <si>
    <t>150</t>
  </si>
  <si>
    <t>0000</t>
  </si>
  <si>
    <t>60010</t>
  </si>
  <si>
    <t>19</t>
  </si>
  <si>
    <t>2</t>
  </si>
  <si>
    <t>000</t>
  </si>
  <si>
    <t>Возврат прочих остатков субсидий, субвенций и иных межбюджетных трансфертов, имеющих целевое назаначение, прошлых лет из бюджетов муниципальных районов</t>
  </si>
  <si>
    <t>25304</t>
  </si>
  <si>
    <t>Возврат остатков субсидий на организацию бемплатного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</si>
  <si>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00000</t>
  </si>
  <si>
    <t>Возврат остатков субсидий, субвенций и иных межбюджетных трансфертов, имеющих целевое назаначение, прошлых лет из бюджетов муниципальных районов</t>
  </si>
  <si>
    <t>18</t>
  </si>
  <si>
    <t>Доходы бюджетов муниципальных районов от возврата прочих остатков субсидий, субвенции и иных межбюджетных трансфетров, имеющих целевое назначение, прошлых лет из бюджетов поселений</t>
  </si>
  <si>
    <t>05030</t>
  </si>
  <si>
    <t>Прочие безвозмездные поступления в бюджеты муниципальных районов</t>
  </si>
  <si>
    <t>05020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</si>
  <si>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</si>
  <si>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05000</t>
  </si>
  <si>
    <t>49999</t>
  </si>
  <si>
    <t>20</t>
  </si>
  <si>
    <t>Прочие межбюджетные трансферты</t>
  </si>
  <si>
    <t>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</si>
  <si>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</si>
  <si>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</t>
  </si>
  <si>
    <t>40000</t>
  </si>
  <si>
    <t>35303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</si>
  <si>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государст-венных и  муниципальных общеобразовательных организаций</t>
  </si>
  <si>
    <t>35120</t>
  </si>
  <si>
    <t>Субвенции бюджетам 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</si>
  <si>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</si>
  <si>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</si>
  <si>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30024</t>
  </si>
  <si>
    <t>Субвенции бюджетам муниципальных районов на выполнение передаваемых полномочий субъектов Российской Федерации</t>
  </si>
  <si>
    <t>30000</t>
  </si>
  <si>
    <t>Субвенции бюджетам бюджетной системы Российской Федерации</t>
  </si>
  <si>
    <t>29999</t>
  </si>
  <si>
    <t>Прочие субсидии бюджетам муниципальных районов</t>
  </si>
  <si>
    <t>25497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</si>
  <si>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</si>
  <si>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</si>
  <si>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20216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</si>
  <si>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терри-ториям многоквартирных домов населенных пунктов</t>
  </si>
  <si>
    <t>20000</t>
  </si>
  <si>
    <t>Субсидии бюджетам бюджетной системы Российской Федерации</t>
  </si>
  <si>
    <t>15001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</si>
  <si>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</si>
  <si>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10000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</si>
  <si>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</si>
  <si>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</si>
  <si>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15030</t>
  </si>
  <si>
    <t>17</t>
  </si>
  <si>
    <t>1</t>
  </si>
  <si>
    <t>Инициативные платежи, зачисляемые в бюджеты сельских поселений</t>
  </si>
  <si>
    <t>Прочие ненлоговые доходы</t>
  </si>
  <si>
    <t>140</t>
  </si>
  <si>
    <t>11050</t>
  </si>
  <si>
    <t>16</t>
  </si>
  <si>
    <t>Платежи по искам о возмещении вреда, подлежащие зачислению в бюджет муниципального образования</t>
  </si>
  <si>
    <t>Штрафы, санкции, возмещение ущерба</t>
  </si>
  <si>
    <t>430</t>
  </si>
  <si>
    <t>06013</t>
  </si>
  <si>
    <t xml:space="preserve">Доходы от продаж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</si>
  <si>
    <t>Доходы от продажи материальных и нематериальных активов</t>
  </si>
  <si>
    <t>130</t>
  </si>
  <si>
    <t>02995</t>
  </si>
  <si>
    <t>Прочие доходы от компенсации затрат бюджетов муниципальных районов</t>
  </si>
  <si>
    <t>02065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</si>
  <si>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</si>
  <si>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оказания платных услуг и компенсации затрат государства</t>
  </si>
  <si>
    <t>120</t>
  </si>
  <si>
    <t>01000</t>
  </si>
  <si>
    <t>Плата за негативное воздействие на окружающую среду</t>
  </si>
  <si>
    <t>Платежи при пользовании природными ресурсами</t>
  </si>
  <si>
    <t>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</si>
  <si>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</si>
  <si>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05013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</si>
  <si>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</si>
  <si>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использования имущества, находящегося в государственной и муниципальной собственности </t>
  </si>
  <si>
    <t>110</t>
  </si>
  <si>
    <t>03000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</si>
  <si>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</si>
  <si>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</si>
  <si>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02010</t>
  </si>
  <si>
    <t>Единый налог на вмененный доход для отдельных видов деятельности</t>
  </si>
  <si>
    <t>01050</t>
  </si>
  <si>
    <t>Минимальный налог</t>
  </si>
  <si>
    <t>04000</t>
  </si>
  <si>
    <t>Налог, взимаемый  в связи с применением патентной системы налогообложения</t>
  </si>
  <si>
    <t xml:space="preserve">Единый сельскохозяйственный налог </t>
  </si>
  <si>
    <t xml:space="preserve">Налог, взимаемый в связи с применением упрощенной системы налогообложения </t>
  </si>
  <si>
    <t>Налоги на совокупный доход</t>
  </si>
  <si>
    <t>02250</t>
  </si>
  <si>
    <t>Доходы от уплаты акцизов на нефтепродукты</t>
  </si>
  <si>
    <t>Налоги на товары (работы, услуги), реализуемые на территории Российской Федерации</t>
  </si>
  <si>
    <t>02000</t>
  </si>
  <si>
    <t>Налог на доходы физических лиц</t>
  </si>
  <si>
    <t>Налоги на прибыль, доходы</t>
  </si>
  <si>
    <t>НАЛОГОВЫЕ И НЕНАЛОГОВЫЕ ДОХОДЫ</t>
  </si>
  <si>
    <t>5</t>
  </si>
  <si>
    <t>4</t>
  </si>
  <si>
    <t>3</t>
  </si>
  <si>
    <t>Экономической классификации</t>
  </si>
  <si>
    <t>Программы</t>
  </si>
  <si>
    <t>Элемента</t>
  </si>
  <si>
    <t>Статьи и   подстатьи</t>
  </si>
  <si>
    <t>Подгруппы</t>
  </si>
  <si>
    <t>Группы</t>
  </si>
  <si>
    <t>Администратора</t>
  </si>
  <si>
    <t>% испол-нения</t>
  </si>
  <si>
    <t>Код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</si>
  <si>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</si>
  <si>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Объем доходов районного бюджета</t>
  </si>
  <si>
    <t>Отчет об исполнении районного бюджета за первый квартал  2023 года</t>
  </si>
  <si>
    <t>к постановлению Администрации района</t>
  </si>
  <si>
    <t>Приложение</t>
  </si>
  <si>
    <t>Источники финансирования дефицита районного бюджета</t>
  </si>
  <si>
    <t>Наименование источников финансирования</t>
  </si>
  <si>
    <t>Код БК</t>
  </si>
  <si>
    <t>% ис-полнения</t>
  </si>
  <si>
    <t>Всего источников финансирования дефицита</t>
  </si>
  <si>
    <t>-</t>
  </si>
  <si>
    <t>Изменение остатков средств на счетах по учету средств бюджетов</t>
  </si>
  <si>
    <t>00001050000000000000</t>
  </si>
  <si>
    <t xml:space="preserve">Погашение бюджетами муниципальных районов  кредитов из других бюджетов бюджетной системы Российской Федерации в валюте Российской Федерации </t>
  </si>
  <si>
    <t>00001030100050000810</t>
  </si>
  <si>
    <t>план на 2023 год</t>
  </si>
  <si>
    <t>исполнение за I квартал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</si>
  <si>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</si>
  <si>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</si>
  <si>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"Участие в предупреждении, ликвидации последствий чрезвычайных ситуаций, обеспечение первичных мер пожарной безопасности в границах Шелаболихинского района" на 2021-2025 годы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</si>
  <si>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</si>
  <si>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</si>
  <si>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Иные межбюджетные трансферты на осуществление полномочий                                                                 по подготовке геннерального плана, правил землепользования и застройки в части внесения изменений в генеральный план, правила землепользования и застройки, выполнения работ по описанию местоположения границ территориальных зон и населенных пунктов</t>
  </si>
  <si>
    <t>от " 16 " мая 2023 г.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</si>
</sst>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0.0"/>
  </numFmts>
  <fonts count="3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s"/>
    </font>
    <font>
      <b/>
      <sz val="12"/>
      <color indexed="8"/>
      <name val="Times New Romas"/>
    </font>
    <font>
      <sz val="12"/>
      <color rgb="FF000000"/>
      <name val="Times New Roman"/>
      <family val="1"/>
      <charset val="204"/>
    </font>
    <font>
      <sz val="10"/>
      <name val="Arial"/>
    </font>
    <font>
      <sz val="10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8">
    <xf numFmtId="0" fontId="0" fillId="0" borderId="0"/>
    <xf numFmtId="0" fontId="1" fillId="0" borderId="0"/>
    <xf numFmtId="0" fontId="11" fillId="0" borderId="0"/>
    <xf numFmtId="0" fontId="13" fillId="0" borderId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6" applyNumberFormat="0" applyAlignment="0" applyProtection="0"/>
    <xf numFmtId="0" fontId="17" fillId="20" borderId="17" applyNumberFormat="0" applyAlignment="0" applyProtection="0"/>
    <xf numFmtId="0" fontId="18" fillId="20" borderId="16" applyNumberFormat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21" borderId="2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10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23" applyNumberFormat="0" applyFont="0" applyAlignment="0" applyProtection="0"/>
    <xf numFmtId="0" fontId="28" fillId="0" borderId="24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</cellStyleXfs>
  <cellXfs count="152">
    <xf numFmtId="0" fontId="0" fillId="0" borderId="0" xfId="0"/>
    <xf numFmtId="0" fontId="3" fillId="0" borderId="0" xfId="0" applyFont="1"/>
    <xf numFmtId="49" fontId="4" fillId="0" borderId="2" xfId="0" applyNumberFormat="1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top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right"/>
    </xf>
    <xf numFmtId="0" fontId="3" fillId="0" borderId="0" xfId="0" applyFont="1" applyBorder="1"/>
    <xf numFmtId="0" fontId="5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4" fillId="0" borderId="2" xfId="0" applyFont="1" applyBorder="1" applyAlignment="1">
      <alignment horizontal="justify"/>
    </xf>
    <xf numFmtId="49" fontId="4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4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164" fontId="3" fillId="0" borderId="2" xfId="0" applyNumberFormat="1" applyFont="1" applyBorder="1"/>
    <xf numFmtId="49" fontId="6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/>
    <xf numFmtId="0" fontId="8" fillId="0" borderId="2" xfId="0" applyFont="1" applyBorder="1" applyAlignment="1">
      <alignment horizontal="center" wrapText="1"/>
    </xf>
    <xf numFmtId="49" fontId="5" fillId="0" borderId="2" xfId="0" applyNumberFormat="1" applyFont="1" applyBorder="1"/>
    <xf numFmtId="0" fontId="5" fillId="0" borderId="2" xfId="0" applyFont="1" applyBorder="1"/>
    <xf numFmtId="0" fontId="4" fillId="0" borderId="0" xfId="0" applyFont="1"/>
    <xf numFmtId="49" fontId="4" fillId="0" borderId="0" xfId="0" applyNumberFormat="1" applyFont="1"/>
    <xf numFmtId="0" fontId="3" fillId="0" borderId="6" xfId="0" applyFont="1" applyBorder="1" applyAlignment="1">
      <alignment vertical="justify" textRotation="90" wrapText="1"/>
    </xf>
    <xf numFmtId="0" fontId="3" fillId="0" borderId="7" xfId="0" applyFont="1" applyBorder="1" applyAlignment="1">
      <alignment vertical="justify" textRotation="90" wrapText="1"/>
    </xf>
    <xf numFmtId="0" fontId="11" fillId="0" borderId="0" xfId="2"/>
    <xf numFmtId="0" fontId="2" fillId="0" borderId="0" xfId="2" applyFont="1" applyAlignment="1">
      <alignment horizontal="center" vertical="center" wrapText="1"/>
    </xf>
    <xf numFmtId="0" fontId="12" fillId="0" borderId="0" xfId="2" applyFont="1" applyAlignment="1">
      <alignment wrapText="1"/>
    </xf>
    <xf numFmtId="0" fontId="11" fillId="0" borderId="0" xfId="2" applyAlignment="1"/>
    <xf numFmtId="0" fontId="3" fillId="0" borderId="2" xfId="2" applyFont="1" applyBorder="1" applyAlignment="1">
      <alignment horizontal="center" wrapText="1"/>
    </xf>
    <xf numFmtId="164" fontId="3" fillId="0" borderId="2" xfId="2" applyNumberFormat="1" applyFont="1" applyBorder="1" applyAlignment="1">
      <alignment horizontal="right" wrapText="1"/>
    </xf>
    <xf numFmtId="0" fontId="3" fillId="0" borderId="0" xfId="2" applyFont="1" applyBorder="1" applyAlignment="1">
      <alignment horizontal="left" wrapText="1"/>
    </xf>
    <xf numFmtId="0" fontId="3" fillId="0" borderId="0" xfId="2" applyFont="1" applyBorder="1" applyAlignment="1">
      <alignment horizontal="right" wrapText="1"/>
    </xf>
    <xf numFmtId="164" fontId="3" fillId="0" borderId="0" xfId="2" applyNumberFormat="1" applyFont="1" applyBorder="1" applyAlignment="1">
      <alignment horizontal="right" wrapText="1"/>
    </xf>
    <xf numFmtId="0" fontId="3" fillId="0" borderId="0" xfId="2" applyFont="1" applyAlignment="1">
      <alignment horizontal="center" wrapText="1"/>
    </xf>
    <xf numFmtId="0" fontId="3" fillId="0" borderId="2" xfId="2" applyFont="1" applyBorder="1" applyAlignment="1">
      <alignment wrapText="1"/>
    </xf>
    <xf numFmtId="0" fontId="3" fillId="0" borderId="3" xfId="2" applyFont="1" applyBorder="1" applyAlignment="1">
      <alignment horizontal="center" wrapText="1"/>
    </xf>
    <xf numFmtId="164" fontId="3" fillId="0" borderId="2" xfId="2" applyNumberFormat="1" applyFont="1" applyBorder="1"/>
    <xf numFmtId="164" fontId="3" fillId="0" borderId="2" xfId="2" applyNumberFormat="1" applyFont="1" applyBorder="1" applyAlignment="1">
      <alignment wrapText="1"/>
    </xf>
    <xf numFmtId="0" fontId="3" fillId="0" borderId="15" xfId="2" applyFont="1" applyBorder="1" applyAlignment="1">
      <alignment horizontal="left" wrapText="1"/>
    </xf>
    <xf numFmtId="164" fontId="3" fillId="0" borderId="9" xfId="2" applyNumberFormat="1" applyFont="1" applyBorder="1" applyAlignment="1">
      <alignment wrapText="1"/>
    </xf>
    <xf numFmtId="0" fontId="3" fillId="0" borderId="0" xfId="2" applyFont="1" applyBorder="1" applyAlignment="1">
      <alignment wrapText="1"/>
    </xf>
    <xf numFmtId="164" fontId="3" fillId="0" borderId="0" xfId="2" applyNumberFormat="1" applyFont="1" applyBorder="1" applyAlignment="1">
      <alignment wrapText="1"/>
    </xf>
    <xf numFmtId="0" fontId="3" fillId="0" borderId="0" xfId="2" applyFont="1" applyAlignment="1">
      <alignment wrapText="1"/>
    </xf>
    <xf numFmtId="164" fontId="3" fillId="0" borderId="2" xfId="3" applyNumberFormat="1" applyFont="1" applyBorder="1" applyAlignment="1"/>
    <xf numFmtId="164" fontId="3" fillId="0" borderId="2" xfId="3" applyNumberFormat="1" applyFont="1" applyFill="1" applyBorder="1" applyAlignment="1">
      <alignment horizontal="right" wrapText="1"/>
    </xf>
    <xf numFmtId="164" fontId="3" fillId="0" borderId="9" xfId="3" applyNumberFormat="1" applyFont="1" applyFill="1" applyBorder="1" applyAlignment="1">
      <alignment horizontal="right" wrapText="1"/>
    </xf>
    <xf numFmtId="0" fontId="11" fillId="0" borderId="0" xfId="2" applyAlignment="1">
      <alignment wrapText="1"/>
    </xf>
    <xf numFmtId="0" fontId="11" fillId="0" borderId="0" xfId="2" applyBorder="1" applyAlignment="1">
      <alignment vertical="center" wrapText="1"/>
    </xf>
    <xf numFmtId="0" fontId="3" fillId="0" borderId="0" xfId="2" applyFont="1" applyBorder="1" applyAlignment="1">
      <alignment vertical="center" wrapText="1"/>
    </xf>
    <xf numFmtId="0" fontId="3" fillId="0" borderId="2" xfId="2" applyNumberFormat="1" applyFont="1" applyBorder="1" applyAlignment="1">
      <alignment vertical="center" wrapText="1"/>
    </xf>
    <xf numFmtId="49" fontId="4" fillId="0" borderId="2" xfId="2" applyNumberFormat="1" applyFont="1" applyBorder="1" applyAlignment="1"/>
    <xf numFmtId="49" fontId="4" fillId="0" borderId="2" xfId="2" applyNumberFormat="1" applyFont="1" applyBorder="1" applyAlignment="1">
      <alignment horizontal="center" vertical="center" textRotation="90"/>
    </xf>
    <xf numFmtId="49" fontId="4" fillId="0" borderId="2" xfId="2" applyNumberFormat="1" applyFont="1" applyBorder="1" applyAlignment="1">
      <alignment horizontal="center" vertical="center" textRotation="90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8" xfId="2" applyNumberFormat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/>
    </xf>
    <xf numFmtId="0" fontId="6" fillId="0" borderId="2" xfId="2" applyFont="1" applyBorder="1" applyAlignment="1">
      <alignment vertical="center" wrapText="1"/>
    </xf>
    <xf numFmtId="0" fontId="3" fillId="0" borderId="2" xfId="2" applyFont="1" applyBorder="1" applyAlignment="1">
      <alignment vertical="center" wrapText="1"/>
    </xf>
    <xf numFmtId="0" fontId="4" fillId="0" borderId="2" xfId="2" applyFont="1" applyBorder="1" applyAlignment="1" applyProtection="1">
      <alignment vertical="center" wrapText="1"/>
    </xf>
    <xf numFmtId="0" fontId="4" fillId="0" borderId="2" xfId="2" applyFont="1" applyBorder="1" applyAlignment="1">
      <alignment vertical="center" wrapText="1"/>
    </xf>
    <xf numFmtId="0" fontId="6" fillId="0" borderId="2" xfId="2" applyNumberFormat="1" applyFont="1" applyBorder="1" applyAlignment="1">
      <alignment vertical="center" wrapText="1"/>
    </xf>
    <xf numFmtId="164" fontId="4" fillId="0" borderId="2" xfId="2" applyNumberFormat="1" applyFont="1" applyBorder="1" applyAlignment="1">
      <alignment horizontal="right"/>
    </xf>
    <xf numFmtId="0" fontId="3" fillId="0" borderId="2" xfId="2" applyFont="1" applyBorder="1"/>
    <xf numFmtId="0" fontId="5" fillId="0" borderId="2" xfId="2" applyFont="1" applyBorder="1" applyAlignment="1">
      <alignment vertical="center" wrapText="1"/>
    </xf>
    <xf numFmtId="49" fontId="5" fillId="0" borderId="2" xfId="2" applyNumberFormat="1" applyFont="1" applyBorder="1" applyAlignment="1"/>
    <xf numFmtId="164" fontId="5" fillId="0" borderId="2" xfId="2" applyNumberFormat="1" applyFont="1" applyBorder="1" applyAlignment="1">
      <alignment horizontal="right"/>
    </xf>
    <xf numFmtId="0" fontId="4" fillId="0" borderId="0" xfId="2" applyFont="1" applyBorder="1" applyAlignment="1">
      <alignment wrapText="1"/>
    </xf>
    <xf numFmtId="49" fontId="4" fillId="0" borderId="0" xfId="2" applyNumberFormat="1" applyFont="1" applyBorder="1" applyAlignment="1">
      <alignment horizontal="center"/>
    </xf>
    <xf numFmtId="0" fontId="3" fillId="0" borderId="0" xfId="2" applyFont="1"/>
    <xf numFmtId="164" fontId="3" fillId="0" borderId="2" xfId="41" applyNumberFormat="1" applyFont="1" applyBorder="1" applyAlignment="1">
      <alignment horizontal="right" vertical="distributed"/>
    </xf>
    <xf numFmtId="164" fontId="3" fillId="0" borderId="2" xfId="41" applyNumberFormat="1" applyFont="1" applyBorder="1" applyAlignment="1">
      <alignment horizontal="right" vertical="distributed"/>
    </xf>
    <xf numFmtId="164" fontId="3" fillId="0" borderId="2" xfId="2" applyNumberFormat="1" applyFont="1" applyBorder="1"/>
    <xf numFmtId="164" fontId="3" fillId="0" borderId="2" xfId="41" applyNumberFormat="1" applyFont="1" applyFill="1" applyBorder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2" xfId="0" applyFont="1" applyBorder="1"/>
    <xf numFmtId="164" fontId="3" fillId="0" borderId="2" xfId="0" applyNumberFormat="1" applyFont="1" applyBorder="1" applyAlignment="1">
      <alignment wrapText="1"/>
    </xf>
    <xf numFmtId="164" fontId="3" fillId="0" borderId="2" xfId="0" applyNumberFormat="1" applyFont="1" applyBorder="1" applyAlignment="1">
      <alignment horizontal="center" wrapText="1"/>
    </xf>
    <xf numFmtId="0" fontId="32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wrapText="1"/>
    </xf>
    <xf numFmtId="164" fontId="3" fillId="0" borderId="2" xfId="0" applyNumberFormat="1" applyFont="1" applyBorder="1" applyAlignment="1">
      <alignment horizontal="right" wrapText="1"/>
    </xf>
    <xf numFmtId="164" fontId="3" fillId="0" borderId="3" xfId="2" applyNumberFormat="1" applyFont="1" applyBorder="1" applyAlignment="1">
      <alignment horizontal="center" wrapText="1"/>
    </xf>
    <xf numFmtId="164" fontId="3" fillId="0" borderId="2" xfId="2" applyNumberFormat="1" applyFont="1" applyBorder="1" applyAlignment="1">
      <alignment horizontal="center" wrapText="1"/>
    </xf>
    <xf numFmtId="0" fontId="32" fillId="0" borderId="2" xfId="0" applyFont="1" applyBorder="1" applyAlignment="1">
      <alignment horizontal="right" vertical="center"/>
    </xf>
    <xf numFmtId="49" fontId="4" fillId="0" borderId="2" xfId="2" applyNumberFormat="1" applyFont="1" applyBorder="1" applyAlignment="1">
      <alignment horizontal="center" vertical="center"/>
    </xf>
    <xf numFmtId="0" fontId="2" fillId="0" borderId="0" xfId="2" applyFont="1" applyAlignment="1">
      <alignment horizontal="right"/>
    </xf>
    <xf numFmtId="0" fontId="31" fillId="0" borderId="0" xfId="2" applyFont="1" applyAlignment="1">
      <alignment horizontal="center" wrapText="1"/>
    </xf>
    <xf numFmtId="0" fontId="31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/>
    </xf>
    <xf numFmtId="49" fontId="4" fillId="0" borderId="15" xfId="0" applyNumberFormat="1" applyFont="1" applyBorder="1" applyAlignment="1">
      <alignment horizontal="center"/>
    </xf>
    <xf numFmtId="49" fontId="4" fillId="0" borderId="9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2" fillId="0" borderId="2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center" vertical="justify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/>
    <xf numFmtId="0" fontId="3" fillId="0" borderId="3" xfId="0" applyFont="1" applyBorder="1" applyAlignment="1">
      <alignment horizontal="center" vertical="justify" wrapText="1"/>
    </xf>
    <xf numFmtId="0" fontId="3" fillId="0" borderId="4" xfId="0" applyFont="1" applyBorder="1" applyAlignment="1">
      <alignment horizontal="center" vertical="justify" wrapText="1"/>
    </xf>
    <xf numFmtId="0" fontId="3" fillId="0" borderId="5" xfId="0" applyFont="1" applyBorder="1" applyAlignment="1">
      <alignment horizontal="center" vertical="justify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2" xfId="2" applyFont="1" applyBorder="1" applyAlignment="1">
      <alignment horizontal="left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wrapText="1"/>
    </xf>
    <xf numFmtId="0" fontId="3" fillId="0" borderId="1" xfId="2" applyFont="1" applyBorder="1" applyAlignment="1">
      <alignment horizontal="right" wrapText="1"/>
    </xf>
    <xf numFmtId="0" fontId="3" fillId="0" borderId="10" xfId="2" applyFont="1" applyBorder="1" applyAlignment="1">
      <alignment horizontal="center" vertical="distributed" wrapText="1"/>
    </xf>
    <xf numFmtId="0" fontId="3" fillId="0" borderId="11" xfId="2" applyFont="1" applyBorder="1" applyAlignment="1">
      <alignment horizontal="center" vertical="distributed" wrapText="1"/>
    </xf>
    <xf numFmtId="0" fontId="3" fillId="0" borderId="12" xfId="2" applyFont="1" applyBorder="1" applyAlignment="1">
      <alignment horizontal="center" vertical="distributed" wrapText="1"/>
    </xf>
    <xf numFmtId="0" fontId="3" fillId="0" borderId="13" xfId="2" applyFont="1" applyBorder="1" applyAlignment="1">
      <alignment horizontal="center" vertical="distributed" wrapText="1"/>
    </xf>
    <xf numFmtId="0" fontId="3" fillId="0" borderId="1" xfId="2" applyFont="1" applyBorder="1" applyAlignment="1">
      <alignment horizontal="center" vertical="distributed" wrapText="1"/>
    </xf>
    <xf numFmtId="0" fontId="3" fillId="0" borderId="14" xfId="2" applyFont="1" applyBorder="1" applyAlignment="1">
      <alignment horizontal="center" vertical="distributed" wrapText="1"/>
    </xf>
    <xf numFmtId="0" fontId="3" fillId="0" borderId="8" xfId="2" applyFont="1" applyBorder="1" applyAlignment="1">
      <alignment horizontal="center" wrapText="1"/>
    </xf>
    <xf numFmtId="0" fontId="3" fillId="0" borderId="9" xfId="2" applyFont="1" applyBorder="1" applyAlignment="1">
      <alignment horizontal="center" wrapText="1"/>
    </xf>
    <xf numFmtId="0" fontId="3" fillId="0" borderId="3" xfId="2" applyFont="1" applyBorder="1" applyAlignment="1">
      <alignment horizontal="center" wrapText="1"/>
    </xf>
    <xf numFmtId="0" fontId="3" fillId="0" borderId="5" xfId="2" applyFont="1" applyBorder="1" applyAlignment="1">
      <alignment horizontal="center" wrapText="1"/>
    </xf>
    <xf numFmtId="0" fontId="3" fillId="0" borderId="8" xfId="2" applyFont="1" applyBorder="1" applyAlignment="1">
      <alignment horizontal="left" wrapText="1"/>
    </xf>
    <xf numFmtId="0" fontId="3" fillId="0" borderId="15" xfId="2" applyFont="1" applyBorder="1" applyAlignment="1">
      <alignment horizontal="left" wrapText="1"/>
    </xf>
    <xf numFmtId="0" fontId="3" fillId="0" borderId="9" xfId="2" applyFont="1" applyBorder="1" applyAlignment="1">
      <alignment horizontal="left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left" vertical="center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1"/>
    <cellStyle name="Обычный 3" xfId="2"/>
    <cellStyle name="Обычный_Лист1" xfId="3"/>
    <cellStyle name="Обычный_Лист1 2" xfId="41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Тысячи [0]_Лист1" xfId="4"/>
    <cellStyle name="Тысячи_Лист1" xfId="5"/>
    <cellStyle name="Хороший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tabSelected="1" view="pageBreakPreview" topLeftCell="B50" zoomScaleNormal="100" zoomScaleSheetLayoutView="100" workbookViewId="0">
      <selection activeCell="B4" sqref="B4:L5"/>
    </sheetView>
  </sheetViews>
  <sheetFormatPr defaultRowHeight="15.75" x14ac:dyDescent="0.25"/>
  <cols>
    <col min="1" max="1" width="1.7109375" style="84" hidden="1" customWidth="1"/>
    <col min="2" max="2" width="54.28515625" style="84" customWidth="1"/>
    <col min="3" max="3" width="4.5703125" style="84" customWidth="1"/>
    <col min="4" max="4" width="3" style="84" bestFit="1" customWidth="1"/>
    <col min="5" max="5" width="3.5703125" style="84" customWidth="1"/>
    <col min="6" max="6" width="7" style="84" customWidth="1"/>
    <col min="7" max="7" width="4" style="84" customWidth="1"/>
    <col min="8" max="8" width="5.85546875" style="84" customWidth="1"/>
    <col min="9" max="9" width="4.7109375" style="84" customWidth="1"/>
    <col min="10" max="10" width="11.140625" style="84" customWidth="1"/>
    <col min="11" max="11" width="10.7109375" style="84" customWidth="1"/>
    <col min="12" max="12" width="7.42578125" style="84" customWidth="1"/>
    <col min="13" max="256" width="9.140625" style="84"/>
    <col min="257" max="257" width="0" style="84" hidden="1" customWidth="1"/>
    <col min="258" max="258" width="54.28515625" style="84" customWidth="1"/>
    <col min="259" max="259" width="4.5703125" style="84" customWidth="1"/>
    <col min="260" max="260" width="3" style="84" bestFit="1" customWidth="1"/>
    <col min="261" max="261" width="3.5703125" style="84" customWidth="1"/>
    <col min="262" max="262" width="7" style="84" customWidth="1"/>
    <col min="263" max="263" width="4" style="84" customWidth="1"/>
    <col min="264" max="264" width="5.85546875" style="84" customWidth="1"/>
    <col min="265" max="265" width="4.7109375" style="84" customWidth="1"/>
    <col min="266" max="266" width="11.140625" style="84" customWidth="1"/>
    <col min="267" max="267" width="10.7109375" style="84" customWidth="1"/>
    <col min="268" max="268" width="7.42578125" style="84" customWidth="1"/>
    <col min="269" max="512" width="9.140625" style="84"/>
    <col min="513" max="513" width="0" style="84" hidden="1" customWidth="1"/>
    <col min="514" max="514" width="54.28515625" style="84" customWidth="1"/>
    <col min="515" max="515" width="4.5703125" style="84" customWidth="1"/>
    <col min="516" max="516" width="3" style="84" bestFit="1" customWidth="1"/>
    <col min="517" max="517" width="3.5703125" style="84" customWidth="1"/>
    <col min="518" max="518" width="7" style="84" customWidth="1"/>
    <col min="519" max="519" width="4" style="84" customWidth="1"/>
    <col min="520" max="520" width="5.85546875" style="84" customWidth="1"/>
    <col min="521" max="521" width="4.7109375" style="84" customWidth="1"/>
    <col min="522" max="522" width="11.140625" style="84" customWidth="1"/>
    <col min="523" max="523" width="10.7109375" style="84" customWidth="1"/>
    <col min="524" max="524" width="7.42578125" style="84" customWidth="1"/>
    <col min="525" max="768" width="9.140625" style="84"/>
    <col min="769" max="769" width="0" style="84" hidden="1" customWidth="1"/>
    <col min="770" max="770" width="54.28515625" style="84" customWidth="1"/>
    <col min="771" max="771" width="4.5703125" style="84" customWidth="1"/>
    <col min="772" max="772" width="3" style="84" bestFit="1" customWidth="1"/>
    <col min="773" max="773" width="3.5703125" style="84" customWidth="1"/>
    <col min="774" max="774" width="7" style="84" customWidth="1"/>
    <col min="775" max="775" width="4" style="84" customWidth="1"/>
    <col min="776" max="776" width="5.85546875" style="84" customWidth="1"/>
    <col min="777" max="777" width="4.7109375" style="84" customWidth="1"/>
    <col min="778" max="778" width="11.140625" style="84" customWidth="1"/>
    <col min="779" max="779" width="10.7109375" style="84" customWidth="1"/>
    <col min="780" max="780" width="7.42578125" style="84" customWidth="1"/>
    <col min="781" max="1024" width="9.140625" style="84"/>
    <col min="1025" max="1025" width="0" style="84" hidden="1" customWidth="1"/>
    <col min="1026" max="1026" width="54.28515625" style="84" customWidth="1"/>
    <col min="1027" max="1027" width="4.5703125" style="84" customWidth="1"/>
    <col min="1028" max="1028" width="3" style="84" bestFit="1" customWidth="1"/>
    <col min="1029" max="1029" width="3.5703125" style="84" customWidth="1"/>
    <col min="1030" max="1030" width="7" style="84" customWidth="1"/>
    <col min="1031" max="1031" width="4" style="84" customWidth="1"/>
    <col min="1032" max="1032" width="5.85546875" style="84" customWidth="1"/>
    <col min="1033" max="1033" width="4.7109375" style="84" customWidth="1"/>
    <col min="1034" max="1034" width="11.140625" style="84" customWidth="1"/>
    <col min="1035" max="1035" width="10.7109375" style="84" customWidth="1"/>
    <col min="1036" max="1036" width="7.42578125" style="84" customWidth="1"/>
    <col min="1037" max="1280" width="9.140625" style="84"/>
    <col min="1281" max="1281" width="0" style="84" hidden="1" customWidth="1"/>
    <col min="1282" max="1282" width="54.28515625" style="84" customWidth="1"/>
    <col min="1283" max="1283" width="4.5703125" style="84" customWidth="1"/>
    <col min="1284" max="1284" width="3" style="84" bestFit="1" customWidth="1"/>
    <col min="1285" max="1285" width="3.5703125" style="84" customWidth="1"/>
    <col min="1286" max="1286" width="7" style="84" customWidth="1"/>
    <col min="1287" max="1287" width="4" style="84" customWidth="1"/>
    <col min="1288" max="1288" width="5.85546875" style="84" customWidth="1"/>
    <col min="1289" max="1289" width="4.7109375" style="84" customWidth="1"/>
    <col min="1290" max="1290" width="11.140625" style="84" customWidth="1"/>
    <col min="1291" max="1291" width="10.7109375" style="84" customWidth="1"/>
    <col min="1292" max="1292" width="7.42578125" style="84" customWidth="1"/>
    <col min="1293" max="1536" width="9.140625" style="84"/>
    <col min="1537" max="1537" width="0" style="84" hidden="1" customWidth="1"/>
    <col min="1538" max="1538" width="54.28515625" style="84" customWidth="1"/>
    <col min="1539" max="1539" width="4.5703125" style="84" customWidth="1"/>
    <col min="1540" max="1540" width="3" style="84" bestFit="1" customWidth="1"/>
    <col min="1541" max="1541" width="3.5703125" style="84" customWidth="1"/>
    <col min="1542" max="1542" width="7" style="84" customWidth="1"/>
    <col min="1543" max="1543" width="4" style="84" customWidth="1"/>
    <col min="1544" max="1544" width="5.85546875" style="84" customWidth="1"/>
    <col min="1545" max="1545" width="4.7109375" style="84" customWidth="1"/>
    <col min="1546" max="1546" width="11.140625" style="84" customWidth="1"/>
    <col min="1547" max="1547" width="10.7109375" style="84" customWidth="1"/>
    <col min="1548" max="1548" width="7.42578125" style="84" customWidth="1"/>
    <col min="1549" max="1792" width="9.140625" style="84"/>
    <col min="1793" max="1793" width="0" style="84" hidden="1" customWidth="1"/>
    <col min="1794" max="1794" width="54.28515625" style="84" customWidth="1"/>
    <col min="1795" max="1795" width="4.5703125" style="84" customWidth="1"/>
    <col min="1796" max="1796" width="3" style="84" bestFit="1" customWidth="1"/>
    <col min="1797" max="1797" width="3.5703125" style="84" customWidth="1"/>
    <col min="1798" max="1798" width="7" style="84" customWidth="1"/>
    <col min="1799" max="1799" width="4" style="84" customWidth="1"/>
    <col min="1800" max="1800" width="5.85546875" style="84" customWidth="1"/>
    <col min="1801" max="1801" width="4.7109375" style="84" customWidth="1"/>
    <col min="1802" max="1802" width="11.140625" style="84" customWidth="1"/>
    <col min="1803" max="1803" width="10.7109375" style="84" customWidth="1"/>
    <col min="1804" max="1804" width="7.42578125" style="84" customWidth="1"/>
    <col min="1805" max="2048" width="9.140625" style="84"/>
    <col min="2049" max="2049" width="0" style="84" hidden="1" customWidth="1"/>
    <col min="2050" max="2050" width="54.28515625" style="84" customWidth="1"/>
    <col min="2051" max="2051" width="4.5703125" style="84" customWidth="1"/>
    <col min="2052" max="2052" width="3" style="84" bestFit="1" customWidth="1"/>
    <col min="2053" max="2053" width="3.5703125" style="84" customWidth="1"/>
    <col min="2054" max="2054" width="7" style="84" customWidth="1"/>
    <col min="2055" max="2055" width="4" style="84" customWidth="1"/>
    <col min="2056" max="2056" width="5.85546875" style="84" customWidth="1"/>
    <col min="2057" max="2057" width="4.7109375" style="84" customWidth="1"/>
    <col min="2058" max="2058" width="11.140625" style="84" customWidth="1"/>
    <col min="2059" max="2059" width="10.7109375" style="84" customWidth="1"/>
    <col min="2060" max="2060" width="7.42578125" style="84" customWidth="1"/>
    <col min="2061" max="2304" width="9.140625" style="84"/>
    <col min="2305" max="2305" width="0" style="84" hidden="1" customWidth="1"/>
    <col min="2306" max="2306" width="54.28515625" style="84" customWidth="1"/>
    <col min="2307" max="2307" width="4.5703125" style="84" customWidth="1"/>
    <col min="2308" max="2308" width="3" style="84" bestFit="1" customWidth="1"/>
    <col min="2309" max="2309" width="3.5703125" style="84" customWidth="1"/>
    <col min="2310" max="2310" width="7" style="84" customWidth="1"/>
    <col min="2311" max="2311" width="4" style="84" customWidth="1"/>
    <col min="2312" max="2312" width="5.85546875" style="84" customWidth="1"/>
    <col min="2313" max="2313" width="4.7109375" style="84" customWidth="1"/>
    <col min="2314" max="2314" width="11.140625" style="84" customWidth="1"/>
    <col min="2315" max="2315" width="10.7109375" style="84" customWidth="1"/>
    <col min="2316" max="2316" width="7.42578125" style="84" customWidth="1"/>
    <col min="2317" max="2560" width="9.140625" style="84"/>
    <col min="2561" max="2561" width="0" style="84" hidden="1" customWidth="1"/>
    <col min="2562" max="2562" width="54.28515625" style="84" customWidth="1"/>
    <col min="2563" max="2563" width="4.5703125" style="84" customWidth="1"/>
    <col min="2564" max="2564" width="3" style="84" bestFit="1" customWidth="1"/>
    <col min="2565" max="2565" width="3.5703125" style="84" customWidth="1"/>
    <col min="2566" max="2566" width="7" style="84" customWidth="1"/>
    <col min="2567" max="2567" width="4" style="84" customWidth="1"/>
    <col min="2568" max="2568" width="5.85546875" style="84" customWidth="1"/>
    <col min="2569" max="2569" width="4.7109375" style="84" customWidth="1"/>
    <col min="2570" max="2570" width="11.140625" style="84" customWidth="1"/>
    <col min="2571" max="2571" width="10.7109375" style="84" customWidth="1"/>
    <col min="2572" max="2572" width="7.42578125" style="84" customWidth="1"/>
    <col min="2573" max="2816" width="9.140625" style="84"/>
    <col min="2817" max="2817" width="0" style="84" hidden="1" customWidth="1"/>
    <col min="2818" max="2818" width="54.28515625" style="84" customWidth="1"/>
    <col min="2819" max="2819" width="4.5703125" style="84" customWidth="1"/>
    <col min="2820" max="2820" width="3" style="84" bestFit="1" customWidth="1"/>
    <col min="2821" max="2821" width="3.5703125" style="84" customWidth="1"/>
    <col min="2822" max="2822" width="7" style="84" customWidth="1"/>
    <col min="2823" max="2823" width="4" style="84" customWidth="1"/>
    <col min="2824" max="2824" width="5.85546875" style="84" customWidth="1"/>
    <col min="2825" max="2825" width="4.7109375" style="84" customWidth="1"/>
    <col min="2826" max="2826" width="11.140625" style="84" customWidth="1"/>
    <col min="2827" max="2827" width="10.7109375" style="84" customWidth="1"/>
    <col min="2828" max="2828" width="7.42578125" style="84" customWidth="1"/>
    <col min="2829" max="3072" width="9.140625" style="84"/>
    <col min="3073" max="3073" width="0" style="84" hidden="1" customWidth="1"/>
    <col min="3074" max="3074" width="54.28515625" style="84" customWidth="1"/>
    <col min="3075" max="3075" width="4.5703125" style="84" customWidth="1"/>
    <col min="3076" max="3076" width="3" style="84" bestFit="1" customWidth="1"/>
    <col min="3077" max="3077" width="3.5703125" style="84" customWidth="1"/>
    <col min="3078" max="3078" width="7" style="84" customWidth="1"/>
    <col min="3079" max="3079" width="4" style="84" customWidth="1"/>
    <col min="3080" max="3080" width="5.85546875" style="84" customWidth="1"/>
    <col min="3081" max="3081" width="4.7109375" style="84" customWidth="1"/>
    <col min="3082" max="3082" width="11.140625" style="84" customWidth="1"/>
    <col min="3083" max="3083" width="10.7109375" style="84" customWidth="1"/>
    <col min="3084" max="3084" width="7.42578125" style="84" customWidth="1"/>
    <col min="3085" max="3328" width="9.140625" style="84"/>
    <col min="3329" max="3329" width="0" style="84" hidden="1" customWidth="1"/>
    <col min="3330" max="3330" width="54.28515625" style="84" customWidth="1"/>
    <col min="3331" max="3331" width="4.5703125" style="84" customWidth="1"/>
    <col min="3332" max="3332" width="3" style="84" bestFit="1" customWidth="1"/>
    <col min="3333" max="3333" width="3.5703125" style="84" customWidth="1"/>
    <col min="3334" max="3334" width="7" style="84" customWidth="1"/>
    <col min="3335" max="3335" width="4" style="84" customWidth="1"/>
    <col min="3336" max="3336" width="5.85546875" style="84" customWidth="1"/>
    <col min="3337" max="3337" width="4.7109375" style="84" customWidth="1"/>
    <col min="3338" max="3338" width="11.140625" style="84" customWidth="1"/>
    <col min="3339" max="3339" width="10.7109375" style="84" customWidth="1"/>
    <col min="3340" max="3340" width="7.42578125" style="84" customWidth="1"/>
    <col min="3341" max="3584" width="9.140625" style="84"/>
    <col min="3585" max="3585" width="0" style="84" hidden="1" customWidth="1"/>
    <col min="3586" max="3586" width="54.28515625" style="84" customWidth="1"/>
    <col min="3587" max="3587" width="4.5703125" style="84" customWidth="1"/>
    <col min="3588" max="3588" width="3" style="84" bestFit="1" customWidth="1"/>
    <col min="3589" max="3589" width="3.5703125" style="84" customWidth="1"/>
    <col min="3590" max="3590" width="7" style="84" customWidth="1"/>
    <col min="3591" max="3591" width="4" style="84" customWidth="1"/>
    <col min="3592" max="3592" width="5.85546875" style="84" customWidth="1"/>
    <col min="3593" max="3593" width="4.7109375" style="84" customWidth="1"/>
    <col min="3594" max="3594" width="11.140625" style="84" customWidth="1"/>
    <col min="3595" max="3595" width="10.7109375" style="84" customWidth="1"/>
    <col min="3596" max="3596" width="7.42578125" style="84" customWidth="1"/>
    <col min="3597" max="3840" width="9.140625" style="84"/>
    <col min="3841" max="3841" width="0" style="84" hidden="1" customWidth="1"/>
    <col min="3842" max="3842" width="54.28515625" style="84" customWidth="1"/>
    <col min="3843" max="3843" width="4.5703125" style="84" customWidth="1"/>
    <col min="3844" max="3844" width="3" style="84" bestFit="1" customWidth="1"/>
    <col min="3845" max="3845" width="3.5703125" style="84" customWidth="1"/>
    <col min="3846" max="3846" width="7" style="84" customWidth="1"/>
    <col min="3847" max="3847" width="4" style="84" customWidth="1"/>
    <col min="3848" max="3848" width="5.85546875" style="84" customWidth="1"/>
    <col min="3849" max="3849" width="4.7109375" style="84" customWidth="1"/>
    <col min="3850" max="3850" width="11.140625" style="84" customWidth="1"/>
    <col min="3851" max="3851" width="10.7109375" style="84" customWidth="1"/>
    <col min="3852" max="3852" width="7.42578125" style="84" customWidth="1"/>
    <col min="3853" max="4096" width="9.140625" style="84"/>
    <col min="4097" max="4097" width="0" style="84" hidden="1" customWidth="1"/>
    <col min="4098" max="4098" width="54.28515625" style="84" customWidth="1"/>
    <col min="4099" max="4099" width="4.5703125" style="84" customWidth="1"/>
    <col min="4100" max="4100" width="3" style="84" bestFit="1" customWidth="1"/>
    <col min="4101" max="4101" width="3.5703125" style="84" customWidth="1"/>
    <col min="4102" max="4102" width="7" style="84" customWidth="1"/>
    <col min="4103" max="4103" width="4" style="84" customWidth="1"/>
    <col min="4104" max="4104" width="5.85546875" style="84" customWidth="1"/>
    <col min="4105" max="4105" width="4.7109375" style="84" customWidth="1"/>
    <col min="4106" max="4106" width="11.140625" style="84" customWidth="1"/>
    <col min="4107" max="4107" width="10.7109375" style="84" customWidth="1"/>
    <col min="4108" max="4108" width="7.42578125" style="84" customWidth="1"/>
    <col min="4109" max="4352" width="9.140625" style="84"/>
    <col min="4353" max="4353" width="0" style="84" hidden="1" customWidth="1"/>
    <col min="4354" max="4354" width="54.28515625" style="84" customWidth="1"/>
    <col min="4355" max="4355" width="4.5703125" style="84" customWidth="1"/>
    <col min="4356" max="4356" width="3" style="84" bestFit="1" customWidth="1"/>
    <col min="4357" max="4357" width="3.5703125" style="84" customWidth="1"/>
    <col min="4358" max="4358" width="7" style="84" customWidth="1"/>
    <col min="4359" max="4359" width="4" style="84" customWidth="1"/>
    <col min="4360" max="4360" width="5.85546875" style="84" customWidth="1"/>
    <col min="4361" max="4361" width="4.7109375" style="84" customWidth="1"/>
    <col min="4362" max="4362" width="11.140625" style="84" customWidth="1"/>
    <col min="4363" max="4363" width="10.7109375" style="84" customWidth="1"/>
    <col min="4364" max="4364" width="7.42578125" style="84" customWidth="1"/>
    <col min="4365" max="4608" width="9.140625" style="84"/>
    <col min="4609" max="4609" width="0" style="84" hidden="1" customWidth="1"/>
    <col min="4610" max="4610" width="54.28515625" style="84" customWidth="1"/>
    <col min="4611" max="4611" width="4.5703125" style="84" customWidth="1"/>
    <col min="4612" max="4612" width="3" style="84" bestFit="1" customWidth="1"/>
    <col min="4613" max="4613" width="3.5703125" style="84" customWidth="1"/>
    <col min="4614" max="4614" width="7" style="84" customWidth="1"/>
    <col min="4615" max="4615" width="4" style="84" customWidth="1"/>
    <col min="4616" max="4616" width="5.85546875" style="84" customWidth="1"/>
    <col min="4617" max="4617" width="4.7109375" style="84" customWidth="1"/>
    <col min="4618" max="4618" width="11.140625" style="84" customWidth="1"/>
    <col min="4619" max="4619" width="10.7109375" style="84" customWidth="1"/>
    <col min="4620" max="4620" width="7.42578125" style="84" customWidth="1"/>
    <col min="4621" max="4864" width="9.140625" style="84"/>
    <col min="4865" max="4865" width="0" style="84" hidden="1" customWidth="1"/>
    <col min="4866" max="4866" width="54.28515625" style="84" customWidth="1"/>
    <col min="4867" max="4867" width="4.5703125" style="84" customWidth="1"/>
    <col min="4868" max="4868" width="3" style="84" bestFit="1" customWidth="1"/>
    <col min="4869" max="4869" width="3.5703125" style="84" customWidth="1"/>
    <col min="4870" max="4870" width="7" style="84" customWidth="1"/>
    <col min="4871" max="4871" width="4" style="84" customWidth="1"/>
    <col min="4872" max="4872" width="5.85546875" style="84" customWidth="1"/>
    <col min="4873" max="4873" width="4.7109375" style="84" customWidth="1"/>
    <col min="4874" max="4874" width="11.140625" style="84" customWidth="1"/>
    <col min="4875" max="4875" width="10.7109375" style="84" customWidth="1"/>
    <col min="4876" max="4876" width="7.42578125" style="84" customWidth="1"/>
    <col min="4877" max="5120" width="9.140625" style="84"/>
    <col min="5121" max="5121" width="0" style="84" hidden="1" customWidth="1"/>
    <col min="5122" max="5122" width="54.28515625" style="84" customWidth="1"/>
    <col min="5123" max="5123" width="4.5703125" style="84" customWidth="1"/>
    <col min="5124" max="5124" width="3" style="84" bestFit="1" customWidth="1"/>
    <col min="5125" max="5125" width="3.5703125" style="84" customWidth="1"/>
    <col min="5126" max="5126" width="7" style="84" customWidth="1"/>
    <col min="5127" max="5127" width="4" style="84" customWidth="1"/>
    <col min="5128" max="5128" width="5.85546875" style="84" customWidth="1"/>
    <col min="5129" max="5129" width="4.7109375" style="84" customWidth="1"/>
    <col min="5130" max="5130" width="11.140625" style="84" customWidth="1"/>
    <col min="5131" max="5131" width="10.7109375" style="84" customWidth="1"/>
    <col min="5132" max="5132" width="7.42578125" style="84" customWidth="1"/>
    <col min="5133" max="5376" width="9.140625" style="84"/>
    <col min="5377" max="5377" width="0" style="84" hidden="1" customWidth="1"/>
    <col min="5378" max="5378" width="54.28515625" style="84" customWidth="1"/>
    <col min="5379" max="5379" width="4.5703125" style="84" customWidth="1"/>
    <col min="5380" max="5380" width="3" style="84" bestFit="1" customWidth="1"/>
    <col min="5381" max="5381" width="3.5703125" style="84" customWidth="1"/>
    <col min="5382" max="5382" width="7" style="84" customWidth="1"/>
    <col min="5383" max="5383" width="4" style="84" customWidth="1"/>
    <col min="5384" max="5384" width="5.85546875" style="84" customWidth="1"/>
    <col min="5385" max="5385" width="4.7109375" style="84" customWidth="1"/>
    <col min="5386" max="5386" width="11.140625" style="84" customWidth="1"/>
    <col min="5387" max="5387" width="10.7109375" style="84" customWidth="1"/>
    <col min="5388" max="5388" width="7.42578125" style="84" customWidth="1"/>
    <col min="5389" max="5632" width="9.140625" style="84"/>
    <col min="5633" max="5633" width="0" style="84" hidden="1" customWidth="1"/>
    <col min="5634" max="5634" width="54.28515625" style="84" customWidth="1"/>
    <col min="5635" max="5635" width="4.5703125" style="84" customWidth="1"/>
    <col min="5636" max="5636" width="3" style="84" bestFit="1" customWidth="1"/>
    <col min="5637" max="5637" width="3.5703125" style="84" customWidth="1"/>
    <col min="5638" max="5638" width="7" style="84" customWidth="1"/>
    <col min="5639" max="5639" width="4" style="84" customWidth="1"/>
    <col min="5640" max="5640" width="5.85546875" style="84" customWidth="1"/>
    <col min="5641" max="5641" width="4.7109375" style="84" customWidth="1"/>
    <col min="5642" max="5642" width="11.140625" style="84" customWidth="1"/>
    <col min="5643" max="5643" width="10.7109375" style="84" customWidth="1"/>
    <col min="5644" max="5644" width="7.42578125" style="84" customWidth="1"/>
    <col min="5645" max="5888" width="9.140625" style="84"/>
    <col min="5889" max="5889" width="0" style="84" hidden="1" customWidth="1"/>
    <col min="5890" max="5890" width="54.28515625" style="84" customWidth="1"/>
    <col min="5891" max="5891" width="4.5703125" style="84" customWidth="1"/>
    <col min="5892" max="5892" width="3" style="84" bestFit="1" customWidth="1"/>
    <col min="5893" max="5893" width="3.5703125" style="84" customWidth="1"/>
    <col min="5894" max="5894" width="7" style="84" customWidth="1"/>
    <col min="5895" max="5895" width="4" style="84" customWidth="1"/>
    <col min="5896" max="5896" width="5.85546875" style="84" customWidth="1"/>
    <col min="5897" max="5897" width="4.7109375" style="84" customWidth="1"/>
    <col min="5898" max="5898" width="11.140625" style="84" customWidth="1"/>
    <col min="5899" max="5899" width="10.7109375" style="84" customWidth="1"/>
    <col min="5900" max="5900" width="7.42578125" style="84" customWidth="1"/>
    <col min="5901" max="6144" width="9.140625" style="84"/>
    <col min="6145" max="6145" width="0" style="84" hidden="1" customWidth="1"/>
    <col min="6146" max="6146" width="54.28515625" style="84" customWidth="1"/>
    <col min="6147" max="6147" width="4.5703125" style="84" customWidth="1"/>
    <col min="6148" max="6148" width="3" style="84" bestFit="1" customWidth="1"/>
    <col min="6149" max="6149" width="3.5703125" style="84" customWidth="1"/>
    <col min="6150" max="6150" width="7" style="84" customWidth="1"/>
    <col min="6151" max="6151" width="4" style="84" customWidth="1"/>
    <col min="6152" max="6152" width="5.85546875" style="84" customWidth="1"/>
    <col min="6153" max="6153" width="4.7109375" style="84" customWidth="1"/>
    <col min="6154" max="6154" width="11.140625" style="84" customWidth="1"/>
    <col min="6155" max="6155" width="10.7109375" style="84" customWidth="1"/>
    <col min="6156" max="6156" width="7.42578125" style="84" customWidth="1"/>
    <col min="6157" max="6400" width="9.140625" style="84"/>
    <col min="6401" max="6401" width="0" style="84" hidden="1" customWidth="1"/>
    <col min="6402" max="6402" width="54.28515625" style="84" customWidth="1"/>
    <col min="6403" max="6403" width="4.5703125" style="84" customWidth="1"/>
    <col min="6404" max="6404" width="3" style="84" bestFit="1" customWidth="1"/>
    <col min="6405" max="6405" width="3.5703125" style="84" customWidth="1"/>
    <col min="6406" max="6406" width="7" style="84" customWidth="1"/>
    <col min="6407" max="6407" width="4" style="84" customWidth="1"/>
    <col min="6408" max="6408" width="5.85546875" style="84" customWidth="1"/>
    <col min="6409" max="6409" width="4.7109375" style="84" customWidth="1"/>
    <col min="6410" max="6410" width="11.140625" style="84" customWidth="1"/>
    <col min="6411" max="6411" width="10.7109375" style="84" customWidth="1"/>
    <col min="6412" max="6412" width="7.42578125" style="84" customWidth="1"/>
    <col min="6413" max="6656" width="9.140625" style="84"/>
    <col min="6657" max="6657" width="0" style="84" hidden="1" customWidth="1"/>
    <col min="6658" max="6658" width="54.28515625" style="84" customWidth="1"/>
    <col min="6659" max="6659" width="4.5703125" style="84" customWidth="1"/>
    <col min="6660" max="6660" width="3" style="84" bestFit="1" customWidth="1"/>
    <col min="6661" max="6661" width="3.5703125" style="84" customWidth="1"/>
    <col min="6662" max="6662" width="7" style="84" customWidth="1"/>
    <col min="6663" max="6663" width="4" style="84" customWidth="1"/>
    <col min="6664" max="6664" width="5.85546875" style="84" customWidth="1"/>
    <col min="6665" max="6665" width="4.7109375" style="84" customWidth="1"/>
    <col min="6666" max="6666" width="11.140625" style="84" customWidth="1"/>
    <col min="6667" max="6667" width="10.7109375" style="84" customWidth="1"/>
    <col min="6668" max="6668" width="7.42578125" style="84" customWidth="1"/>
    <col min="6669" max="6912" width="9.140625" style="84"/>
    <col min="6913" max="6913" width="0" style="84" hidden="1" customWidth="1"/>
    <col min="6914" max="6914" width="54.28515625" style="84" customWidth="1"/>
    <col min="6915" max="6915" width="4.5703125" style="84" customWidth="1"/>
    <col min="6916" max="6916" width="3" style="84" bestFit="1" customWidth="1"/>
    <col min="6917" max="6917" width="3.5703125" style="84" customWidth="1"/>
    <col min="6918" max="6918" width="7" style="84" customWidth="1"/>
    <col min="6919" max="6919" width="4" style="84" customWidth="1"/>
    <col min="6920" max="6920" width="5.85546875" style="84" customWidth="1"/>
    <col min="6921" max="6921" width="4.7109375" style="84" customWidth="1"/>
    <col min="6922" max="6922" width="11.140625" style="84" customWidth="1"/>
    <col min="6923" max="6923" width="10.7109375" style="84" customWidth="1"/>
    <col min="6924" max="6924" width="7.42578125" style="84" customWidth="1"/>
    <col min="6925" max="7168" width="9.140625" style="84"/>
    <col min="7169" max="7169" width="0" style="84" hidden="1" customWidth="1"/>
    <col min="7170" max="7170" width="54.28515625" style="84" customWidth="1"/>
    <col min="7171" max="7171" width="4.5703125" style="84" customWidth="1"/>
    <col min="7172" max="7172" width="3" style="84" bestFit="1" customWidth="1"/>
    <col min="7173" max="7173" width="3.5703125" style="84" customWidth="1"/>
    <col min="7174" max="7174" width="7" style="84" customWidth="1"/>
    <col min="7175" max="7175" width="4" style="84" customWidth="1"/>
    <col min="7176" max="7176" width="5.85546875" style="84" customWidth="1"/>
    <col min="7177" max="7177" width="4.7109375" style="84" customWidth="1"/>
    <col min="7178" max="7178" width="11.140625" style="84" customWidth="1"/>
    <col min="7179" max="7179" width="10.7109375" style="84" customWidth="1"/>
    <col min="7180" max="7180" width="7.42578125" style="84" customWidth="1"/>
    <col min="7181" max="7424" width="9.140625" style="84"/>
    <col min="7425" max="7425" width="0" style="84" hidden="1" customWidth="1"/>
    <col min="7426" max="7426" width="54.28515625" style="84" customWidth="1"/>
    <col min="7427" max="7427" width="4.5703125" style="84" customWidth="1"/>
    <col min="7428" max="7428" width="3" style="84" bestFit="1" customWidth="1"/>
    <col min="7429" max="7429" width="3.5703125" style="84" customWidth="1"/>
    <col min="7430" max="7430" width="7" style="84" customWidth="1"/>
    <col min="7431" max="7431" width="4" style="84" customWidth="1"/>
    <col min="7432" max="7432" width="5.85546875" style="84" customWidth="1"/>
    <col min="7433" max="7433" width="4.7109375" style="84" customWidth="1"/>
    <col min="7434" max="7434" width="11.140625" style="84" customWidth="1"/>
    <col min="7435" max="7435" width="10.7109375" style="84" customWidth="1"/>
    <col min="7436" max="7436" width="7.42578125" style="84" customWidth="1"/>
    <col min="7437" max="7680" width="9.140625" style="84"/>
    <col min="7681" max="7681" width="0" style="84" hidden="1" customWidth="1"/>
    <col min="7682" max="7682" width="54.28515625" style="84" customWidth="1"/>
    <col min="7683" max="7683" width="4.5703125" style="84" customWidth="1"/>
    <col min="7684" max="7684" width="3" style="84" bestFit="1" customWidth="1"/>
    <col min="7685" max="7685" width="3.5703125" style="84" customWidth="1"/>
    <col min="7686" max="7686" width="7" style="84" customWidth="1"/>
    <col min="7687" max="7687" width="4" style="84" customWidth="1"/>
    <col min="7688" max="7688" width="5.85546875" style="84" customWidth="1"/>
    <col min="7689" max="7689" width="4.7109375" style="84" customWidth="1"/>
    <col min="7690" max="7690" width="11.140625" style="84" customWidth="1"/>
    <col min="7691" max="7691" width="10.7109375" style="84" customWidth="1"/>
    <col min="7692" max="7692" width="7.42578125" style="84" customWidth="1"/>
    <col min="7693" max="7936" width="9.140625" style="84"/>
    <col min="7937" max="7937" width="0" style="84" hidden="1" customWidth="1"/>
    <col min="7938" max="7938" width="54.28515625" style="84" customWidth="1"/>
    <col min="7939" max="7939" width="4.5703125" style="84" customWidth="1"/>
    <col min="7940" max="7940" width="3" style="84" bestFit="1" customWidth="1"/>
    <col min="7941" max="7941" width="3.5703125" style="84" customWidth="1"/>
    <col min="7942" max="7942" width="7" style="84" customWidth="1"/>
    <col min="7943" max="7943" width="4" style="84" customWidth="1"/>
    <col min="7944" max="7944" width="5.85546875" style="84" customWidth="1"/>
    <col min="7945" max="7945" width="4.7109375" style="84" customWidth="1"/>
    <col min="7946" max="7946" width="11.140625" style="84" customWidth="1"/>
    <col min="7947" max="7947" width="10.7109375" style="84" customWidth="1"/>
    <col min="7948" max="7948" width="7.42578125" style="84" customWidth="1"/>
    <col min="7949" max="8192" width="9.140625" style="84"/>
    <col min="8193" max="8193" width="0" style="84" hidden="1" customWidth="1"/>
    <col min="8194" max="8194" width="54.28515625" style="84" customWidth="1"/>
    <col min="8195" max="8195" width="4.5703125" style="84" customWidth="1"/>
    <col min="8196" max="8196" width="3" style="84" bestFit="1" customWidth="1"/>
    <col min="8197" max="8197" width="3.5703125" style="84" customWidth="1"/>
    <col min="8198" max="8198" width="7" style="84" customWidth="1"/>
    <col min="8199" max="8199" width="4" style="84" customWidth="1"/>
    <col min="8200" max="8200" width="5.85546875" style="84" customWidth="1"/>
    <col min="8201" max="8201" width="4.7109375" style="84" customWidth="1"/>
    <col min="8202" max="8202" width="11.140625" style="84" customWidth="1"/>
    <col min="8203" max="8203" width="10.7109375" style="84" customWidth="1"/>
    <col min="8204" max="8204" width="7.42578125" style="84" customWidth="1"/>
    <col min="8205" max="8448" width="9.140625" style="84"/>
    <col min="8449" max="8449" width="0" style="84" hidden="1" customWidth="1"/>
    <col min="8450" max="8450" width="54.28515625" style="84" customWidth="1"/>
    <col min="8451" max="8451" width="4.5703125" style="84" customWidth="1"/>
    <col min="8452" max="8452" width="3" style="84" bestFit="1" customWidth="1"/>
    <col min="8453" max="8453" width="3.5703125" style="84" customWidth="1"/>
    <col min="8454" max="8454" width="7" style="84" customWidth="1"/>
    <col min="8455" max="8455" width="4" style="84" customWidth="1"/>
    <col min="8456" max="8456" width="5.85546875" style="84" customWidth="1"/>
    <col min="8457" max="8457" width="4.7109375" style="84" customWidth="1"/>
    <col min="8458" max="8458" width="11.140625" style="84" customWidth="1"/>
    <col min="8459" max="8459" width="10.7109375" style="84" customWidth="1"/>
    <col min="8460" max="8460" width="7.42578125" style="84" customWidth="1"/>
    <col min="8461" max="8704" width="9.140625" style="84"/>
    <col min="8705" max="8705" width="0" style="84" hidden="1" customWidth="1"/>
    <col min="8706" max="8706" width="54.28515625" style="84" customWidth="1"/>
    <col min="8707" max="8707" width="4.5703125" style="84" customWidth="1"/>
    <col min="8708" max="8708" width="3" style="84" bestFit="1" customWidth="1"/>
    <col min="8709" max="8709" width="3.5703125" style="84" customWidth="1"/>
    <col min="8710" max="8710" width="7" style="84" customWidth="1"/>
    <col min="8711" max="8711" width="4" style="84" customWidth="1"/>
    <col min="8712" max="8712" width="5.85546875" style="84" customWidth="1"/>
    <col min="8713" max="8713" width="4.7109375" style="84" customWidth="1"/>
    <col min="8714" max="8714" width="11.140625" style="84" customWidth="1"/>
    <col min="8715" max="8715" width="10.7109375" style="84" customWidth="1"/>
    <col min="8716" max="8716" width="7.42578125" style="84" customWidth="1"/>
    <col min="8717" max="8960" width="9.140625" style="84"/>
    <col min="8961" max="8961" width="0" style="84" hidden="1" customWidth="1"/>
    <col min="8962" max="8962" width="54.28515625" style="84" customWidth="1"/>
    <col min="8963" max="8963" width="4.5703125" style="84" customWidth="1"/>
    <col min="8964" max="8964" width="3" style="84" bestFit="1" customWidth="1"/>
    <col min="8965" max="8965" width="3.5703125" style="84" customWidth="1"/>
    <col min="8966" max="8966" width="7" style="84" customWidth="1"/>
    <col min="8967" max="8967" width="4" style="84" customWidth="1"/>
    <col min="8968" max="8968" width="5.85546875" style="84" customWidth="1"/>
    <col min="8969" max="8969" width="4.7109375" style="84" customWidth="1"/>
    <col min="8970" max="8970" width="11.140625" style="84" customWidth="1"/>
    <col min="8971" max="8971" width="10.7109375" style="84" customWidth="1"/>
    <col min="8972" max="8972" width="7.42578125" style="84" customWidth="1"/>
    <col min="8973" max="9216" width="9.140625" style="84"/>
    <col min="9217" max="9217" width="0" style="84" hidden="1" customWidth="1"/>
    <col min="9218" max="9218" width="54.28515625" style="84" customWidth="1"/>
    <col min="9219" max="9219" width="4.5703125" style="84" customWidth="1"/>
    <col min="9220" max="9220" width="3" style="84" bestFit="1" customWidth="1"/>
    <col min="9221" max="9221" width="3.5703125" style="84" customWidth="1"/>
    <col min="9222" max="9222" width="7" style="84" customWidth="1"/>
    <col min="9223" max="9223" width="4" style="84" customWidth="1"/>
    <col min="9224" max="9224" width="5.85546875" style="84" customWidth="1"/>
    <col min="9225" max="9225" width="4.7109375" style="84" customWidth="1"/>
    <col min="9226" max="9226" width="11.140625" style="84" customWidth="1"/>
    <col min="9227" max="9227" width="10.7109375" style="84" customWidth="1"/>
    <col min="9228" max="9228" width="7.42578125" style="84" customWidth="1"/>
    <col min="9229" max="9472" width="9.140625" style="84"/>
    <col min="9473" max="9473" width="0" style="84" hidden="1" customWidth="1"/>
    <col min="9474" max="9474" width="54.28515625" style="84" customWidth="1"/>
    <col min="9475" max="9475" width="4.5703125" style="84" customWidth="1"/>
    <col min="9476" max="9476" width="3" style="84" bestFit="1" customWidth="1"/>
    <col min="9477" max="9477" width="3.5703125" style="84" customWidth="1"/>
    <col min="9478" max="9478" width="7" style="84" customWidth="1"/>
    <col min="9479" max="9479" width="4" style="84" customWidth="1"/>
    <col min="9480" max="9480" width="5.85546875" style="84" customWidth="1"/>
    <col min="9481" max="9481" width="4.7109375" style="84" customWidth="1"/>
    <col min="9482" max="9482" width="11.140625" style="84" customWidth="1"/>
    <col min="9483" max="9483" width="10.7109375" style="84" customWidth="1"/>
    <col min="9484" max="9484" width="7.42578125" style="84" customWidth="1"/>
    <col min="9485" max="9728" width="9.140625" style="84"/>
    <col min="9729" max="9729" width="0" style="84" hidden="1" customWidth="1"/>
    <col min="9730" max="9730" width="54.28515625" style="84" customWidth="1"/>
    <col min="9731" max="9731" width="4.5703125" style="84" customWidth="1"/>
    <col min="9732" max="9732" width="3" style="84" bestFit="1" customWidth="1"/>
    <col min="9733" max="9733" width="3.5703125" style="84" customWidth="1"/>
    <col min="9734" max="9734" width="7" style="84" customWidth="1"/>
    <col min="9735" max="9735" width="4" style="84" customWidth="1"/>
    <col min="9736" max="9736" width="5.85546875" style="84" customWidth="1"/>
    <col min="9737" max="9737" width="4.7109375" style="84" customWidth="1"/>
    <col min="9738" max="9738" width="11.140625" style="84" customWidth="1"/>
    <col min="9739" max="9739" width="10.7109375" style="84" customWidth="1"/>
    <col min="9740" max="9740" width="7.42578125" style="84" customWidth="1"/>
    <col min="9741" max="9984" width="9.140625" style="84"/>
    <col min="9985" max="9985" width="0" style="84" hidden="1" customWidth="1"/>
    <col min="9986" max="9986" width="54.28515625" style="84" customWidth="1"/>
    <col min="9987" max="9987" width="4.5703125" style="84" customWidth="1"/>
    <col min="9988" max="9988" width="3" style="84" bestFit="1" customWidth="1"/>
    <col min="9989" max="9989" width="3.5703125" style="84" customWidth="1"/>
    <col min="9990" max="9990" width="7" style="84" customWidth="1"/>
    <col min="9991" max="9991" width="4" style="84" customWidth="1"/>
    <col min="9992" max="9992" width="5.85546875" style="84" customWidth="1"/>
    <col min="9993" max="9993" width="4.7109375" style="84" customWidth="1"/>
    <col min="9994" max="9994" width="11.140625" style="84" customWidth="1"/>
    <col min="9995" max="9995" width="10.7109375" style="84" customWidth="1"/>
    <col min="9996" max="9996" width="7.42578125" style="84" customWidth="1"/>
    <col min="9997" max="10240" width="9.140625" style="84"/>
    <col min="10241" max="10241" width="0" style="84" hidden="1" customWidth="1"/>
    <col min="10242" max="10242" width="54.28515625" style="84" customWidth="1"/>
    <col min="10243" max="10243" width="4.5703125" style="84" customWidth="1"/>
    <col min="10244" max="10244" width="3" style="84" bestFit="1" customWidth="1"/>
    <col min="10245" max="10245" width="3.5703125" style="84" customWidth="1"/>
    <col min="10246" max="10246" width="7" style="84" customWidth="1"/>
    <col min="10247" max="10247" width="4" style="84" customWidth="1"/>
    <col min="10248" max="10248" width="5.85546875" style="84" customWidth="1"/>
    <col min="10249" max="10249" width="4.7109375" style="84" customWidth="1"/>
    <col min="10250" max="10250" width="11.140625" style="84" customWidth="1"/>
    <col min="10251" max="10251" width="10.7109375" style="84" customWidth="1"/>
    <col min="10252" max="10252" width="7.42578125" style="84" customWidth="1"/>
    <col min="10253" max="10496" width="9.140625" style="84"/>
    <col min="10497" max="10497" width="0" style="84" hidden="1" customWidth="1"/>
    <col min="10498" max="10498" width="54.28515625" style="84" customWidth="1"/>
    <col min="10499" max="10499" width="4.5703125" style="84" customWidth="1"/>
    <col min="10500" max="10500" width="3" style="84" bestFit="1" customWidth="1"/>
    <col min="10501" max="10501" width="3.5703125" style="84" customWidth="1"/>
    <col min="10502" max="10502" width="7" style="84" customWidth="1"/>
    <col min="10503" max="10503" width="4" style="84" customWidth="1"/>
    <col min="10504" max="10504" width="5.85546875" style="84" customWidth="1"/>
    <col min="10505" max="10505" width="4.7109375" style="84" customWidth="1"/>
    <col min="10506" max="10506" width="11.140625" style="84" customWidth="1"/>
    <col min="10507" max="10507" width="10.7109375" style="84" customWidth="1"/>
    <col min="10508" max="10508" width="7.42578125" style="84" customWidth="1"/>
    <col min="10509" max="10752" width="9.140625" style="84"/>
    <col min="10753" max="10753" width="0" style="84" hidden="1" customWidth="1"/>
    <col min="10754" max="10754" width="54.28515625" style="84" customWidth="1"/>
    <col min="10755" max="10755" width="4.5703125" style="84" customWidth="1"/>
    <col min="10756" max="10756" width="3" style="84" bestFit="1" customWidth="1"/>
    <col min="10757" max="10757" width="3.5703125" style="84" customWidth="1"/>
    <col min="10758" max="10758" width="7" style="84" customWidth="1"/>
    <col min="10759" max="10759" width="4" style="84" customWidth="1"/>
    <col min="10760" max="10760" width="5.85546875" style="84" customWidth="1"/>
    <col min="10761" max="10761" width="4.7109375" style="84" customWidth="1"/>
    <col min="10762" max="10762" width="11.140625" style="84" customWidth="1"/>
    <col min="10763" max="10763" width="10.7109375" style="84" customWidth="1"/>
    <col min="10764" max="10764" width="7.42578125" style="84" customWidth="1"/>
    <col min="10765" max="11008" width="9.140625" style="84"/>
    <col min="11009" max="11009" width="0" style="84" hidden="1" customWidth="1"/>
    <col min="11010" max="11010" width="54.28515625" style="84" customWidth="1"/>
    <col min="11011" max="11011" width="4.5703125" style="84" customWidth="1"/>
    <col min="11012" max="11012" width="3" style="84" bestFit="1" customWidth="1"/>
    <col min="11013" max="11013" width="3.5703125" style="84" customWidth="1"/>
    <col min="11014" max="11014" width="7" style="84" customWidth="1"/>
    <col min="11015" max="11015" width="4" style="84" customWidth="1"/>
    <col min="11016" max="11016" width="5.85546875" style="84" customWidth="1"/>
    <col min="11017" max="11017" width="4.7109375" style="84" customWidth="1"/>
    <col min="11018" max="11018" width="11.140625" style="84" customWidth="1"/>
    <col min="11019" max="11019" width="10.7109375" style="84" customWidth="1"/>
    <col min="11020" max="11020" width="7.42578125" style="84" customWidth="1"/>
    <col min="11021" max="11264" width="9.140625" style="84"/>
    <col min="11265" max="11265" width="0" style="84" hidden="1" customWidth="1"/>
    <col min="11266" max="11266" width="54.28515625" style="84" customWidth="1"/>
    <col min="11267" max="11267" width="4.5703125" style="84" customWidth="1"/>
    <col min="11268" max="11268" width="3" style="84" bestFit="1" customWidth="1"/>
    <col min="11269" max="11269" width="3.5703125" style="84" customWidth="1"/>
    <col min="11270" max="11270" width="7" style="84" customWidth="1"/>
    <col min="11271" max="11271" width="4" style="84" customWidth="1"/>
    <col min="11272" max="11272" width="5.85546875" style="84" customWidth="1"/>
    <col min="11273" max="11273" width="4.7109375" style="84" customWidth="1"/>
    <col min="11274" max="11274" width="11.140625" style="84" customWidth="1"/>
    <col min="11275" max="11275" width="10.7109375" style="84" customWidth="1"/>
    <col min="11276" max="11276" width="7.42578125" style="84" customWidth="1"/>
    <col min="11277" max="11520" width="9.140625" style="84"/>
    <col min="11521" max="11521" width="0" style="84" hidden="1" customWidth="1"/>
    <col min="11522" max="11522" width="54.28515625" style="84" customWidth="1"/>
    <col min="11523" max="11523" width="4.5703125" style="84" customWidth="1"/>
    <col min="11524" max="11524" width="3" style="84" bestFit="1" customWidth="1"/>
    <col min="11525" max="11525" width="3.5703125" style="84" customWidth="1"/>
    <col min="11526" max="11526" width="7" style="84" customWidth="1"/>
    <col min="11527" max="11527" width="4" style="84" customWidth="1"/>
    <col min="11528" max="11528" width="5.85546875" style="84" customWidth="1"/>
    <col min="11529" max="11529" width="4.7109375" style="84" customWidth="1"/>
    <col min="11530" max="11530" width="11.140625" style="84" customWidth="1"/>
    <col min="11531" max="11531" width="10.7109375" style="84" customWidth="1"/>
    <col min="11532" max="11532" width="7.42578125" style="84" customWidth="1"/>
    <col min="11533" max="11776" width="9.140625" style="84"/>
    <col min="11777" max="11777" width="0" style="84" hidden="1" customWidth="1"/>
    <col min="11778" max="11778" width="54.28515625" style="84" customWidth="1"/>
    <col min="11779" max="11779" width="4.5703125" style="84" customWidth="1"/>
    <col min="11780" max="11780" width="3" style="84" bestFit="1" customWidth="1"/>
    <col min="11781" max="11781" width="3.5703125" style="84" customWidth="1"/>
    <col min="11782" max="11782" width="7" style="84" customWidth="1"/>
    <col min="11783" max="11783" width="4" style="84" customWidth="1"/>
    <col min="11784" max="11784" width="5.85546875" style="84" customWidth="1"/>
    <col min="11785" max="11785" width="4.7109375" style="84" customWidth="1"/>
    <col min="11786" max="11786" width="11.140625" style="84" customWidth="1"/>
    <col min="11787" max="11787" width="10.7109375" style="84" customWidth="1"/>
    <col min="11788" max="11788" width="7.42578125" style="84" customWidth="1"/>
    <col min="11789" max="12032" width="9.140625" style="84"/>
    <col min="12033" max="12033" width="0" style="84" hidden="1" customWidth="1"/>
    <col min="12034" max="12034" width="54.28515625" style="84" customWidth="1"/>
    <col min="12035" max="12035" width="4.5703125" style="84" customWidth="1"/>
    <col min="12036" max="12036" width="3" style="84" bestFit="1" customWidth="1"/>
    <col min="12037" max="12037" width="3.5703125" style="84" customWidth="1"/>
    <col min="12038" max="12038" width="7" style="84" customWidth="1"/>
    <col min="12039" max="12039" width="4" style="84" customWidth="1"/>
    <col min="12040" max="12040" width="5.85546875" style="84" customWidth="1"/>
    <col min="12041" max="12041" width="4.7109375" style="84" customWidth="1"/>
    <col min="12042" max="12042" width="11.140625" style="84" customWidth="1"/>
    <col min="12043" max="12043" width="10.7109375" style="84" customWidth="1"/>
    <col min="12044" max="12044" width="7.42578125" style="84" customWidth="1"/>
    <col min="12045" max="12288" width="9.140625" style="84"/>
    <col min="12289" max="12289" width="0" style="84" hidden="1" customWidth="1"/>
    <col min="12290" max="12290" width="54.28515625" style="84" customWidth="1"/>
    <col min="12291" max="12291" width="4.5703125" style="84" customWidth="1"/>
    <col min="12292" max="12292" width="3" style="84" bestFit="1" customWidth="1"/>
    <col min="12293" max="12293" width="3.5703125" style="84" customWidth="1"/>
    <col min="12294" max="12294" width="7" style="84" customWidth="1"/>
    <col min="12295" max="12295" width="4" style="84" customWidth="1"/>
    <col min="12296" max="12296" width="5.85546875" style="84" customWidth="1"/>
    <col min="12297" max="12297" width="4.7109375" style="84" customWidth="1"/>
    <col min="12298" max="12298" width="11.140625" style="84" customWidth="1"/>
    <col min="12299" max="12299" width="10.7109375" style="84" customWidth="1"/>
    <col min="12300" max="12300" width="7.42578125" style="84" customWidth="1"/>
    <col min="12301" max="12544" width="9.140625" style="84"/>
    <col min="12545" max="12545" width="0" style="84" hidden="1" customWidth="1"/>
    <col min="12546" max="12546" width="54.28515625" style="84" customWidth="1"/>
    <col min="12547" max="12547" width="4.5703125" style="84" customWidth="1"/>
    <col min="12548" max="12548" width="3" style="84" bestFit="1" customWidth="1"/>
    <col min="12549" max="12549" width="3.5703125" style="84" customWidth="1"/>
    <col min="12550" max="12550" width="7" style="84" customWidth="1"/>
    <col min="12551" max="12551" width="4" style="84" customWidth="1"/>
    <col min="12552" max="12552" width="5.85546875" style="84" customWidth="1"/>
    <col min="12553" max="12553" width="4.7109375" style="84" customWidth="1"/>
    <col min="12554" max="12554" width="11.140625" style="84" customWidth="1"/>
    <col min="12555" max="12555" width="10.7109375" style="84" customWidth="1"/>
    <col min="12556" max="12556" width="7.42578125" style="84" customWidth="1"/>
    <col min="12557" max="12800" width="9.140625" style="84"/>
    <col min="12801" max="12801" width="0" style="84" hidden="1" customWidth="1"/>
    <col min="12802" max="12802" width="54.28515625" style="84" customWidth="1"/>
    <col min="12803" max="12803" width="4.5703125" style="84" customWidth="1"/>
    <col min="12804" max="12804" width="3" style="84" bestFit="1" customWidth="1"/>
    <col min="12805" max="12805" width="3.5703125" style="84" customWidth="1"/>
    <col min="12806" max="12806" width="7" style="84" customWidth="1"/>
    <col min="12807" max="12807" width="4" style="84" customWidth="1"/>
    <col min="12808" max="12808" width="5.85546875" style="84" customWidth="1"/>
    <col min="12809" max="12809" width="4.7109375" style="84" customWidth="1"/>
    <col min="12810" max="12810" width="11.140625" style="84" customWidth="1"/>
    <col min="12811" max="12811" width="10.7109375" style="84" customWidth="1"/>
    <col min="12812" max="12812" width="7.42578125" style="84" customWidth="1"/>
    <col min="12813" max="13056" width="9.140625" style="84"/>
    <col min="13057" max="13057" width="0" style="84" hidden="1" customWidth="1"/>
    <col min="13058" max="13058" width="54.28515625" style="84" customWidth="1"/>
    <col min="13059" max="13059" width="4.5703125" style="84" customWidth="1"/>
    <col min="13060" max="13060" width="3" style="84" bestFit="1" customWidth="1"/>
    <col min="13061" max="13061" width="3.5703125" style="84" customWidth="1"/>
    <col min="13062" max="13062" width="7" style="84" customWidth="1"/>
    <col min="13063" max="13063" width="4" style="84" customWidth="1"/>
    <col min="13064" max="13064" width="5.85546875" style="84" customWidth="1"/>
    <col min="13065" max="13065" width="4.7109375" style="84" customWidth="1"/>
    <col min="13066" max="13066" width="11.140625" style="84" customWidth="1"/>
    <col min="13067" max="13067" width="10.7109375" style="84" customWidth="1"/>
    <col min="13068" max="13068" width="7.42578125" style="84" customWidth="1"/>
    <col min="13069" max="13312" width="9.140625" style="84"/>
    <col min="13313" max="13313" width="0" style="84" hidden="1" customWidth="1"/>
    <col min="13314" max="13314" width="54.28515625" style="84" customWidth="1"/>
    <col min="13315" max="13315" width="4.5703125" style="84" customWidth="1"/>
    <col min="13316" max="13316" width="3" style="84" bestFit="1" customWidth="1"/>
    <col min="13317" max="13317" width="3.5703125" style="84" customWidth="1"/>
    <col min="13318" max="13318" width="7" style="84" customWidth="1"/>
    <col min="13319" max="13319" width="4" style="84" customWidth="1"/>
    <col min="13320" max="13320" width="5.85546875" style="84" customWidth="1"/>
    <col min="13321" max="13321" width="4.7109375" style="84" customWidth="1"/>
    <col min="13322" max="13322" width="11.140625" style="84" customWidth="1"/>
    <col min="13323" max="13323" width="10.7109375" style="84" customWidth="1"/>
    <col min="13324" max="13324" width="7.42578125" style="84" customWidth="1"/>
    <col min="13325" max="13568" width="9.140625" style="84"/>
    <col min="13569" max="13569" width="0" style="84" hidden="1" customWidth="1"/>
    <col min="13570" max="13570" width="54.28515625" style="84" customWidth="1"/>
    <col min="13571" max="13571" width="4.5703125" style="84" customWidth="1"/>
    <col min="13572" max="13572" width="3" style="84" bestFit="1" customWidth="1"/>
    <col min="13573" max="13573" width="3.5703125" style="84" customWidth="1"/>
    <col min="13574" max="13574" width="7" style="84" customWidth="1"/>
    <col min="13575" max="13575" width="4" style="84" customWidth="1"/>
    <col min="13576" max="13576" width="5.85546875" style="84" customWidth="1"/>
    <col min="13577" max="13577" width="4.7109375" style="84" customWidth="1"/>
    <col min="13578" max="13578" width="11.140625" style="84" customWidth="1"/>
    <col min="13579" max="13579" width="10.7109375" style="84" customWidth="1"/>
    <col min="13580" max="13580" width="7.42578125" style="84" customWidth="1"/>
    <col min="13581" max="13824" width="9.140625" style="84"/>
    <col min="13825" max="13825" width="0" style="84" hidden="1" customWidth="1"/>
    <col min="13826" max="13826" width="54.28515625" style="84" customWidth="1"/>
    <col min="13827" max="13827" width="4.5703125" style="84" customWidth="1"/>
    <col min="13828" max="13828" width="3" style="84" bestFit="1" customWidth="1"/>
    <col min="13829" max="13829" width="3.5703125" style="84" customWidth="1"/>
    <col min="13830" max="13830" width="7" style="84" customWidth="1"/>
    <col min="13831" max="13831" width="4" style="84" customWidth="1"/>
    <col min="13832" max="13832" width="5.85546875" style="84" customWidth="1"/>
    <col min="13833" max="13833" width="4.7109375" style="84" customWidth="1"/>
    <col min="13834" max="13834" width="11.140625" style="84" customWidth="1"/>
    <col min="13835" max="13835" width="10.7109375" style="84" customWidth="1"/>
    <col min="13836" max="13836" width="7.42578125" style="84" customWidth="1"/>
    <col min="13837" max="14080" width="9.140625" style="84"/>
    <col min="14081" max="14081" width="0" style="84" hidden="1" customWidth="1"/>
    <col min="14082" max="14082" width="54.28515625" style="84" customWidth="1"/>
    <col min="14083" max="14083" width="4.5703125" style="84" customWidth="1"/>
    <col min="14084" max="14084" width="3" style="84" bestFit="1" customWidth="1"/>
    <col min="14085" max="14085" width="3.5703125" style="84" customWidth="1"/>
    <col min="14086" max="14086" width="7" style="84" customWidth="1"/>
    <col min="14087" max="14087" width="4" style="84" customWidth="1"/>
    <col min="14088" max="14088" width="5.85546875" style="84" customWidth="1"/>
    <col min="14089" max="14089" width="4.7109375" style="84" customWidth="1"/>
    <col min="14090" max="14090" width="11.140625" style="84" customWidth="1"/>
    <col min="14091" max="14091" width="10.7109375" style="84" customWidth="1"/>
    <col min="14092" max="14092" width="7.42578125" style="84" customWidth="1"/>
    <col min="14093" max="14336" width="9.140625" style="84"/>
    <col min="14337" max="14337" width="0" style="84" hidden="1" customWidth="1"/>
    <col min="14338" max="14338" width="54.28515625" style="84" customWidth="1"/>
    <col min="14339" max="14339" width="4.5703125" style="84" customWidth="1"/>
    <col min="14340" max="14340" width="3" style="84" bestFit="1" customWidth="1"/>
    <col min="14341" max="14341" width="3.5703125" style="84" customWidth="1"/>
    <col min="14342" max="14342" width="7" style="84" customWidth="1"/>
    <col min="14343" max="14343" width="4" style="84" customWidth="1"/>
    <col min="14344" max="14344" width="5.85546875" style="84" customWidth="1"/>
    <col min="14345" max="14345" width="4.7109375" style="84" customWidth="1"/>
    <col min="14346" max="14346" width="11.140625" style="84" customWidth="1"/>
    <col min="14347" max="14347" width="10.7109375" style="84" customWidth="1"/>
    <col min="14348" max="14348" width="7.42578125" style="84" customWidth="1"/>
    <col min="14349" max="14592" width="9.140625" style="84"/>
    <col min="14593" max="14593" width="0" style="84" hidden="1" customWidth="1"/>
    <col min="14594" max="14594" width="54.28515625" style="84" customWidth="1"/>
    <col min="14595" max="14595" width="4.5703125" style="84" customWidth="1"/>
    <col min="14596" max="14596" width="3" style="84" bestFit="1" customWidth="1"/>
    <col min="14597" max="14597" width="3.5703125" style="84" customWidth="1"/>
    <col min="14598" max="14598" width="7" style="84" customWidth="1"/>
    <col min="14599" max="14599" width="4" style="84" customWidth="1"/>
    <col min="14600" max="14600" width="5.85546875" style="84" customWidth="1"/>
    <col min="14601" max="14601" width="4.7109375" style="84" customWidth="1"/>
    <col min="14602" max="14602" width="11.140625" style="84" customWidth="1"/>
    <col min="14603" max="14603" width="10.7109375" style="84" customWidth="1"/>
    <col min="14604" max="14604" width="7.42578125" style="84" customWidth="1"/>
    <col min="14605" max="14848" width="9.140625" style="84"/>
    <col min="14849" max="14849" width="0" style="84" hidden="1" customWidth="1"/>
    <col min="14850" max="14850" width="54.28515625" style="84" customWidth="1"/>
    <col min="14851" max="14851" width="4.5703125" style="84" customWidth="1"/>
    <col min="14852" max="14852" width="3" style="84" bestFit="1" customWidth="1"/>
    <col min="14853" max="14853" width="3.5703125" style="84" customWidth="1"/>
    <col min="14854" max="14854" width="7" style="84" customWidth="1"/>
    <col min="14855" max="14855" width="4" style="84" customWidth="1"/>
    <col min="14856" max="14856" width="5.85546875" style="84" customWidth="1"/>
    <col min="14857" max="14857" width="4.7109375" style="84" customWidth="1"/>
    <col min="14858" max="14858" width="11.140625" style="84" customWidth="1"/>
    <col min="14859" max="14859" width="10.7109375" style="84" customWidth="1"/>
    <col min="14860" max="14860" width="7.42578125" style="84" customWidth="1"/>
    <col min="14861" max="15104" width="9.140625" style="84"/>
    <col min="15105" max="15105" width="0" style="84" hidden="1" customWidth="1"/>
    <col min="15106" max="15106" width="54.28515625" style="84" customWidth="1"/>
    <col min="15107" max="15107" width="4.5703125" style="84" customWidth="1"/>
    <col min="15108" max="15108" width="3" style="84" bestFit="1" customWidth="1"/>
    <col min="15109" max="15109" width="3.5703125" style="84" customWidth="1"/>
    <col min="15110" max="15110" width="7" style="84" customWidth="1"/>
    <col min="15111" max="15111" width="4" style="84" customWidth="1"/>
    <col min="15112" max="15112" width="5.85546875" style="84" customWidth="1"/>
    <col min="15113" max="15113" width="4.7109375" style="84" customWidth="1"/>
    <col min="15114" max="15114" width="11.140625" style="84" customWidth="1"/>
    <col min="15115" max="15115" width="10.7109375" style="84" customWidth="1"/>
    <col min="15116" max="15116" width="7.42578125" style="84" customWidth="1"/>
    <col min="15117" max="15360" width="9.140625" style="84"/>
    <col min="15361" max="15361" width="0" style="84" hidden="1" customWidth="1"/>
    <col min="15362" max="15362" width="54.28515625" style="84" customWidth="1"/>
    <col min="15363" max="15363" width="4.5703125" style="84" customWidth="1"/>
    <col min="15364" max="15364" width="3" style="84" bestFit="1" customWidth="1"/>
    <col min="15365" max="15365" width="3.5703125" style="84" customWidth="1"/>
    <col min="15366" max="15366" width="7" style="84" customWidth="1"/>
    <col min="15367" max="15367" width="4" style="84" customWidth="1"/>
    <col min="15368" max="15368" width="5.85546875" style="84" customWidth="1"/>
    <col min="15369" max="15369" width="4.7109375" style="84" customWidth="1"/>
    <col min="15370" max="15370" width="11.140625" style="84" customWidth="1"/>
    <col min="15371" max="15371" width="10.7109375" style="84" customWidth="1"/>
    <col min="15372" max="15372" width="7.42578125" style="84" customWidth="1"/>
    <col min="15373" max="15616" width="9.140625" style="84"/>
    <col min="15617" max="15617" width="0" style="84" hidden="1" customWidth="1"/>
    <col min="15618" max="15618" width="54.28515625" style="84" customWidth="1"/>
    <col min="15619" max="15619" width="4.5703125" style="84" customWidth="1"/>
    <col min="15620" max="15620" width="3" style="84" bestFit="1" customWidth="1"/>
    <col min="15621" max="15621" width="3.5703125" style="84" customWidth="1"/>
    <col min="15622" max="15622" width="7" style="84" customWidth="1"/>
    <col min="15623" max="15623" width="4" style="84" customWidth="1"/>
    <col min="15624" max="15624" width="5.85546875" style="84" customWidth="1"/>
    <col min="15625" max="15625" width="4.7109375" style="84" customWidth="1"/>
    <col min="15626" max="15626" width="11.140625" style="84" customWidth="1"/>
    <col min="15627" max="15627" width="10.7109375" style="84" customWidth="1"/>
    <col min="15628" max="15628" width="7.42578125" style="84" customWidth="1"/>
    <col min="15629" max="15872" width="9.140625" style="84"/>
    <col min="15873" max="15873" width="0" style="84" hidden="1" customWidth="1"/>
    <col min="15874" max="15874" width="54.28515625" style="84" customWidth="1"/>
    <col min="15875" max="15875" width="4.5703125" style="84" customWidth="1"/>
    <col min="15876" max="15876" width="3" style="84" bestFit="1" customWidth="1"/>
    <col min="15877" max="15877" width="3.5703125" style="84" customWidth="1"/>
    <col min="15878" max="15878" width="7" style="84" customWidth="1"/>
    <col min="15879" max="15879" width="4" style="84" customWidth="1"/>
    <col min="15880" max="15880" width="5.85546875" style="84" customWidth="1"/>
    <col min="15881" max="15881" width="4.7109375" style="84" customWidth="1"/>
    <col min="15882" max="15882" width="11.140625" style="84" customWidth="1"/>
    <col min="15883" max="15883" width="10.7109375" style="84" customWidth="1"/>
    <col min="15884" max="15884" width="7.42578125" style="84" customWidth="1"/>
    <col min="15885" max="16128" width="9.140625" style="84"/>
    <col min="16129" max="16129" width="0" style="84" hidden="1" customWidth="1"/>
    <col min="16130" max="16130" width="54.28515625" style="84" customWidth="1"/>
    <col min="16131" max="16131" width="4.5703125" style="84" customWidth="1"/>
    <col min="16132" max="16132" width="3" style="84" bestFit="1" customWidth="1"/>
    <col min="16133" max="16133" width="3.5703125" style="84" customWidth="1"/>
    <col min="16134" max="16134" width="7" style="84" customWidth="1"/>
    <col min="16135" max="16135" width="4" style="84" customWidth="1"/>
    <col min="16136" max="16136" width="5.85546875" style="84" customWidth="1"/>
    <col min="16137" max="16137" width="4.7109375" style="84" customWidth="1"/>
    <col min="16138" max="16138" width="11.140625" style="84" customWidth="1"/>
    <col min="16139" max="16139" width="10.7109375" style="84" customWidth="1"/>
    <col min="16140" max="16140" width="7.42578125" style="84" customWidth="1"/>
    <col min="16141" max="16384" width="9.140625" style="84"/>
  </cols>
  <sheetData>
    <row r="1" spans="1:12" ht="15" customHeight="1" x14ac:dyDescent="0.3">
      <c r="B1" s="100" t="s">
        <v>525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ht="12.75" customHeight="1" x14ac:dyDescent="0.3">
      <c r="B2" s="100" t="s">
        <v>524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2" ht="14.25" customHeight="1" x14ac:dyDescent="0.3">
      <c r="B3" s="100" t="s">
        <v>544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</row>
    <row r="4" spans="1:12" ht="16.5" customHeight="1" x14ac:dyDescent="0.25">
      <c r="B4" s="101" t="s">
        <v>523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</row>
    <row r="5" spans="1:12" ht="21" hidden="1" customHeight="1" x14ac:dyDescent="0.25"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</row>
    <row r="6" spans="1:12" ht="15" customHeight="1" x14ac:dyDescent="0.25">
      <c r="B6" s="102" t="s">
        <v>522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</row>
    <row r="7" spans="1:12" ht="12.75" customHeight="1" x14ac:dyDescent="0.25">
      <c r="A7" s="78"/>
      <c r="B7" s="103" t="s">
        <v>521</v>
      </c>
      <c r="C7" s="99" t="s">
        <v>520</v>
      </c>
      <c r="D7" s="104"/>
      <c r="E7" s="104"/>
      <c r="F7" s="104"/>
      <c r="G7" s="104"/>
      <c r="H7" s="104"/>
      <c r="I7" s="104"/>
      <c r="J7" s="105" t="s">
        <v>379</v>
      </c>
      <c r="K7" s="106"/>
      <c r="L7" s="107" t="s">
        <v>519</v>
      </c>
    </row>
    <row r="8" spans="1:12" ht="90.75" customHeight="1" x14ac:dyDescent="0.25">
      <c r="A8" s="78"/>
      <c r="B8" s="103"/>
      <c r="C8" s="67" t="s">
        <v>518</v>
      </c>
      <c r="D8" s="66" t="s">
        <v>517</v>
      </c>
      <c r="E8" s="66" t="s">
        <v>516</v>
      </c>
      <c r="F8" s="67" t="s">
        <v>515</v>
      </c>
      <c r="G8" s="66" t="s">
        <v>514</v>
      </c>
      <c r="H8" s="66" t="s">
        <v>513</v>
      </c>
      <c r="I8" s="67" t="s">
        <v>512</v>
      </c>
      <c r="J8" s="68" t="s">
        <v>536</v>
      </c>
      <c r="K8" s="69" t="s">
        <v>537</v>
      </c>
      <c r="L8" s="108"/>
    </row>
    <row r="9" spans="1:12" x14ac:dyDescent="0.25">
      <c r="A9" s="78"/>
      <c r="B9" s="70">
        <v>1</v>
      </c>
      <c r="C9" s="99" t="s">
        <v>415</v>
      </c>
      <c r="D9" s="99"/>
      <c r="E9" s="99"/>
      <c r="F9" s="99"/>
      <c r="G9" s="99"/>
      <c r="H9" s="99"/>
      <c r="I9" s="99"/>
      <c r="J9" s="71" t="s">
        <v>511</v>
      </c>
      <c r="K9" s="71" t="s">
        <v>510</v>
      </c>
      <c r="L9" s="71" t="s">
        <v>509</v>
      </c>
    </row>
    <row r="10" spans="1:12" ht="15.75" customHeight="1" x14ac:dyDescent="0.25">
      <c r="A10" s="78"/>
      <c r="B10" s="79" t="s">
        <v>508</v>
      </c>
      <c r="C10" s="80" t="s">
        <v>416</v>
      </c>
      <c r="D10" s="80" t="s">
        <v>462</v>
      </c>
      <c r="E10" s="80" t="s">
        <v>434</v>
      </c>
      <c r="F10" s="80" t="s">
        <v>420</v>
      </c>
      <c r="G10" s="80" t="s">
        <v>434</v>
      </c>
      <c r="H10" s="80" t="s">
        <v>412</v>
      </c>
      <c r="I10" s="80" t="s">
        <v>416</v>
      </c>
      <c r="J10" s="81">
        <f>SUM(J11+J13+J15+J21+J23+J26+J28+J33)+J35+J31</f>
        <v>106118.39999999999</v>
      </c>
      <c r="K10" s="81">
        <f>SUM(K11+K13+K15+K21+K23+K26+K28+K33)+K35+K31</f>
        <v>16759.899999999998</v>
      </c>
      <c r="L10" s="81">
        <f t="shared" ref="L10:L18" si="0">(K10/J10)*100</f>
        <v>15.793585278330619</v>
      </c>
    </row>
    <row r="11" spans="1:12" ht="13.5" customHeight="1" x14ac:dyDescent="0.25">
      <c r="A11" s="78"/>
      <c r="B11" s="79" t="s">
        <v>507</v>
      </c>
      <c r="C11" s="80" t="s">
        <v>416</v>
      </c>
      <c r="D11" s="80" t="s">
        <v>462</v>
      </c>
      <c r="E11" s="80" t="s">
        <v>7</v>
      </c>
      <c r="F11" s="80" t="s">
        <v>420</v>
      </c>
      <c r="G11" s="80" t="s">
        <v>434</v>
      </c>
      <c r="H11" s="80" t="s">
        <v>412</v>
      </c>
      <c r="I11" s="80" t="s">
        <v>416</v>
      </c>
      <c r="J11" s="81">
        <f>J12</f>
        <v>73370</v>
      </c>
      <c r="K11" s="81">
        <f>K12</f>
        <v>10553.4</v>
      </c>
      <c r="L11" s="81">
        <f t="shared" si="0"/>
        <v>14.383808095952025</v>
      </c>
    </row>
    <row r="12" spans="1:12" ht="12" customHeight="1" x14ac:dyDescent="0.25">
      <c r="A12" s="78"/>
      <c r="B12" s="75" t="s">
        <v>506</v>
      </c>
      <c r="C12" s="65" t="s">
        <v>416</v>
      </c>
      <c r="D12" s="65" t="s">
        <v>462</v>
      </c>
      <c r="E12" s="65" t="s">
        <v>7</v>
      </c>
      <c r="F12" s="65" t="s">
        <v>505</v>
      </c>
      <c r="G12" s="65" t="s">
        <v>7</v>
      </c>
      <c r="H12" s="65" t="s">
        <v>412</v>
      </c>
      <c r="I12" s="65" t="s">
        <v>489</v>
      </c>
      <c r="J12" s="77">
        <v>73370</v>
      </c>
      <c r="K12" s="77">
        <v>10553.4</v>
      </c>
      <c r="L12" s="77">
        <f t="shared" si="0"/>
        <v>14.383808095952025</v>
      </c>
    </row>
    <row r="13" spans="1:12" ht="30" customHeight="1" x14ac:dyDescent="0.25">
      <c r="A13" s="78"/>
      <c r="B13" s="79" t="s">
        <v>504</v>
      </c>
      <c r="C13" s="80" t="s">
        <v>416</v>
      </c>
      <c r="D13" s="80" t="s">
        <v>462</v>
      </c>
      <c r="E13" s="80" t="s">
        <v>19</v>
      </c>
      <c r="F13" s="80" t="s">
        <v>420</v>
      </c>
      <c r="G13" s="80" t="s">
        <v>434</v>
      </c>
      <c r="H13" s="80" t="s">
        <v>412</v>
      </c>
      <c r="I13" s="80" t="s">
        <v>416</v>
      </c>
      <c r="J13" s="81">
        <f>J14</f>
        <v>1288</v>
      </c>
      <c r="K13" s="81">
        <f>K14</f>
        <v>346.1</v>
      </c>
      <c r="L13" s="81">
        <f t="shared" si="0"/>
        <v>26.871118012422361</v>
      </c>
    </row>
    <row r="14" spans="1:12" ht="14.25" customHeight="1" x14ac:dyDescent="0.25">
      <c r="A14" s="78"/>
      <c r="B14" s="75" t="s">
        <v>503</v>
      </c>
      <c r="C14" s="65" t="s">
        <v>416</v>
      </c>
      <c r="D14" s="65" t="s">
        <v>462</v>
      </c>
      <c r="E14" s="65" t="s">
        <v>19</v>
      </c>
      <c r="F14" s="65" t="s">
        <v>502</v>
      </c>
      <c r="G14" s="65" t="s">
        <v>7</v>
      </c>
      <c r="H14" s="65" t="s">
        <v>412</v>
      </c>
      <c r="I14" s="65" t="s">
        <v>489</v>
      </c>
      <c r="J14" s="77">
        <v>1288</v>
      </c>
      <c r="K14" s="77">
        <v>346.1</v>
      </c>
      <c r="L14" s="77">
        <f t="shared" si="0"/>
        <v>26.871118012422361</v>
      </c>
    </row>
    <row r="15" spans="1:12" ht="13.5" customHeight="1" x14ac:dyDescent="0.25">
      <c r="A15" s="78"/>
      <c r="B15" s="79" t="s">
        <v>501</v>
      </c>
      <c r="C15" s="80" t="s">
        <v>416</v>
      </c>
      <c r="D15" s="80" t="s">
        <v>462</v>
      </c>
      <c r="E15" s="80" t="s">
        <v>35</v>
      </c>
      <c r="F15" s="80" t="s">
        <v>420</v>
      </c>
      <c r="G15" s="80" t="s">
        <v>434</v>
      </c>
      <c r="H15" s="80" t="s">
        <v>412</v>
      </c>
      <c r="I15" s="80" t="s">
        <v>416</v>
      </c>
      <c r="J15" s="81">
        <f>SUM(J16:J18)+J19+J20</f>
        <v>14500</v>
      </c>
      <c r="K15" s="81">
        <f>SUM(K16:K20)</f>
        <v>2167.2999999999997</v>
      </c>
      <c r="L15" s="81">
        <f t="shared" si="0"/>
        <v>14.946896551724137</v>
      </c>
    </row>
    <row r="16" spans="1:12" ht="29.25" customHeight="1" x14ac:dyDescent="0.25">
      <c r="A16" s="78"/>
      <c r="B16" s="75" t="s">
        <v>500</v>
      </c>
      <c r="C16" s="65" t="s">
        <v>416</v>
      </c>
      <c r="D16" s="65" t="s">
        <v>462</v>
      </c>
      <c r="E16" s="65" t="s">
        <v>35</v>
      </c>
      <c r="F16" s="65" t="s">
        <v>481</v>
      </c>
      <c r="G16" s="65" t="s">
        <v>434</v>
      </c>
      <c r="H16" s="65" t="s">
        <v>412</v>
      </c>
      <c r="I16" s="65" t="s">
        <v>489</v>
      </c>
      <c r="J16" s="77">
        <v>10900</v>
      </c>
      <c r="K16" s="77">
        <v>1309.9000000000001</v>
      </c>
      <c r="L16" s="77">
        <f t="shared" si="0"/>
        <v>12.017431192660551</v>
      </c>
    </row>
    <row r="17" spans="1:12" ht="13.5" customHeight="1" x14ac:dyDescent="0.25">
      <c r="A17" s="78"/>
      <c r="B17" s="75" t="s">
        <v>499</v>
      </c>
      <c r="C17" s="65" t="s">
        <v>416</v>
      </c>
      <c r="D17" s="65" t="s">
        <v>462</v>
      </c>
      <c r="E17" s="65" t="s">
        <v>35</v>
      </c>
      <c r="F17" s="65" t="s">
        <v>490</v>
      </c>
      <c r="G17" s="65" t="s">
        <v>7</v>
      </c>
      <c r="H17" s="65" t="s">
        <v>412</v>
      </c>
      <c r="I17" s="65" t="s">
        <v>489</v>
      </c>
      <c r="J17" s="77">
        <v>2100</v>
      </c>
      <c r="K17" s="77">
        <v>761</v>
      </c>
      <c r="L17" s="77">
        <f t="shared" si="0"/>
        <v>36.238095238095234</v>
      </c>
    </row>
    <row r="18" spans="1:12" ht="33.75" customHeight="1" x14ac:dyDescent="0.25">
      <c r="A18" s="78"/>
      <c r="B18" s="75" t="s">
        <v>498</v>
      </c>
      <c r="C18" s="65" t="s">
        <v>416</v>
      </c>
      <c r="D18" s="65" t="s">
        <v>462</v>
      </c>
      <c r="E18" s="65" t="s">
        <v>35</v>
      </c>
      <c r="F18" s="65" t="s">
        <v>497</v>
      </c>
      <c r="G18" s="65" t="s">
        <v>9</v>
      </c>
      <c r="H18" s="65" t="s">
        <v>412</v>
      </c>
      <c r="I18" s="65" t="s">
        <v>489</v>
      </c>
      <c r="J18" s="77">
        <v>1500</v>
      </c>
      <c r="K18" s="77">
        <v>102.7</v>
      </c>
      <c r="L18" s="77">
        <f t="shared" si="0"/>
        <v>6.8466666666666658</v>
      </c>
    </row>
    <row r="19" spans="1:12" ht="12.75" customHeight="1" x14ac:dyDescent="0.25">
      <c r="A19" s="78"/>
      <c r="B19" s="75" t="s">
        <v>496</v>
      </c>
      <c r="C19" s="65" t="s">
        <v>416</v>
      </c>
      <c r="D19" s="65" t="s">
        <v>462</v>
      </c>
      <c r="E19" s="65" t="s">
        <v>35</v>
      </c>
      <c r="F19" s="65" t="s">
        <v>495</v>
      </c>
      <c r="G19" s="65" t="s">
        <v>7</v>
      </c>
      <c r="H19" s="65" t="s">
        <v>412</v>
      </c>
      <c r="I19" s="65" t="s">
        <v>489</v>
      </c>
      <c r="J19" s="77">
        <v>0</v>
      </c>
      <c r="K19" s="77">
        <v>0</v>
      </c>
      <c r="L19" s="77"/>
    </row>
    <row r="20" spans="1:12" ht="29.25" customHeight="1" x14ac:dyDescent="0.25">
      <c r="A20" s="78"/>
      <c r="B20" s="75" t="s">
        <v>494</v>
      </c>
      <c r="C20" s="65" t="s">
        <v>416</v>
      </c>
      <c r="D20" s="65" t="s">
        <v>462</v>
      </c>
      <c r="E20" s="65" t="s">
        <v>35</v>
      </c>
      <c r="F20" s="65" t="s">
        <v>493</v>
      </c>
      <c r="G20" s="65" t="s">
        <v>9</v>
      </c>
      <c r="H20" s="65" t="s">
        <v>412</v>
      </c>
      <c r="I20" s="65" t="s">
        <v>489</v>
      </c>
      <c r="J20" s="77">
        <v>0</v>
      </c>
      <c r="K20" s="77">
        <v>-6.3</v>
      </c>
      <c r="L20" s="77"/>
    </row>
    <row r="21" spans="1:12" ht="12" customHeight="1" x14ac:dyDescent="0.25">
      <c r="A21" s="78"/>
      <c r="B21" s="79" t="s">
        <v>492</v>
      </c>
      <c r="C21" s="80" t="s">
        <v>416</v>
      </c>
      <c r="D21" s="80" t="s">
        <v>462</v>
      </c>
      <c r="E21" s="80" t="s">
        <v>156</v>
      </c>
      <c r="F21" s="80" t="s">
        <v>420</v>
      </c>
      <c r="G21" s="80" t="s">
        <v>434</v>
      </c>
      <c r="H21" s="80" t="s">
        <v>412</v>
      </c>
      <c r="I21" s="80" t="s">
        <v>416</v>
      </c>
      <c r="J21" s="81">
        <f>J22</f>
        <v>1200</v>
      </c>
      <c r="K21" s="81">
        <f>K22</f>
        <v>257.5</v>
      </c>
      <c r="L21" s="81">
        <f t="shared" ref="L21:L29" si="1">(K21/J21)*100</f>
        <v>21.458333333333332</v>
      </c>
    </row>
    <row r="22" spans="1:12" ht="30" customHeight="1" x14ac:dyDescent="0.25">
      <c r="A22" s="78"/>
      <c r="B22" s="75" t="s">
        <v>491</v>
      </c>
      <c r="C22" s="65" t="s">
        <v>416</v>
      </c>
      <c r="D22" s="65" t="s">
        <v>462</v>
      </c>
      <c r="E22" s="65" t="s">
        <v>156</v>
      </c>
      <c r="F22" s="65" t="s">
        <v>490</v>
      </c>
      <c r="G22" s="65" t="s">
        <v>7</v>
      </c>
      <c r="H22" s="65" t="s">
        <v>412</v>
      </c>
      <c r="I22" s="65" t="s">
        <v>489</v>
      </c>
      <c r="J22" s="77">
        <v>1200</v>
      </c>
      <c r="K22" s="77">
        <v>257.5</v>
      </c>
      <c r="L22" s="77">
        <f t="shared" si="1"/>
        <v>21.458333333333332</v>
      </c>
    </row>
    <row r="23" spans="1:12" ht="28.5" customHeight="1" x14ac:dyDescent="0.25">
      <c r="A23" s="78"/>
      <c r="B23" s="79" t="s">
        <v>488</v>
      </c>
      <c r="C23" s="80" t="s">
        <v>416</v>
      </c>
      <c r="D23" s="80" t="s">
        <v>462</v>
      </c>
      <c r="E23" s="80" t="s">
        <v>51</v>
      </c>
      <c r="F23" s="80" t="s">
        <v>420</v>
      </c>
      <c r="G23" s="80" t="s">
        <v>434</v>
      </c>
      <c r="H23" s="80" t="s">
        <v>412</v>
      </c>
      <c r="I23" s="80" t="s">
        <v>416</v>
      </c>
      <c r="J23" s="81">
        <f>J24+J25</f>
        <v>8980</v>
      </c>
      <c r="K23" s="81">
        <f>K24+K25</f>
        <v>1466.8</v>
      </c>
      <c r="L23" s="81">
        <f t="shared" si="1"/>
        <v>16.334075723830736</v>
      </c>
    </row>
    <row r="24" spans="1:12" ht="110.25" customHeight="1" x14ac:dyDescent="0.25">
      <c r="A24" s="78"/>
      <c r="B24" s="73" t="s">
        <v>487</v>
      </c>
      <c r="C24" s="65" t="s">
        <v>416</v>
      </c>
      <c r="D24" s="65" t="s">
        <v>462</v>
      </c>
      <c r="E24" s="65" t="s">
        <v>51</v>
      </c>
      <c r="F24" s="65" t="s">
        <v>486</v>
      </c>
      <c r="G24" s="65" t="s">
        <v>35</v>
      </c>
      <c r="H24" s="65" t="s">
        <v>412</v>
      </c>
      <c r="I24" s="65" t="s">
        <v>480</v>
      </c>
      <c r="J24" s="77">
        <v>8930</v>
      </c>
      <c r="K24" s="77">
        <v>1457.7</v>
      </c>
      <c r="L24" s="77">
        <f t="shared" si="1"/>
        <v>16.323628219484885</v>
      </c>
    </row>
    <row r="25" spans="1:12" ht="75.75" customHeight="1" x14ac:dyDescent="0.25">
      <c r="A25" s="78"/>
      <c r="B25" s="73" t="s">
        <v>485</v>
      </c>
      <c r="C25" s="65" t="s">
        <v>416</v>
      </c>
      <c r="D25" s="65" t="s">
        <v>462</v>
      </c>
      <c r="E25" s="65" t="s">
        <v>51</v>
      </c>
      <c r="F25" s="65" t="s">
        <v>484</v>
      </c>
      <c r="G25" s="65" t="s">
        <v>35</v>
      </c>
      <c r="H25" s="65" t="s">
        <v>412</v>
      </c>
      <c r="I25" s="65" t="s">
        <v>480</v>
      </c>
      <c r="J25" s="77">
        <v>50</v>
      </c>
      <c r="K25" s="77">
        <v>9.1</v>
      </c>
      <c r="L25" s="77">
        <f t="shared" si="1"/>
        <v>18.2</v>
      </c>
    </row>
    <row r="26" spans="1:12" ht="14.25" customHeight="1" x14ac:dyDescent="0.25">
      <c r="A26" s="78"/>
      <c r="B26" s="79" t="s">
        <v>483</v>
      </c>
      <c r="C26" s="80" t="s">
        <v>416</v>
      </c>
      <c r="D26" s="80" t="s">
        <v>462</v>
      </c>
      <c r="E26" s="80" t="s">
        <v>175</v>
      </c>
      <c r="F26" s="80" t="s">
        <v>420</v>
      </c>
      <c r="G26" s="80" t="s">
        <v>434</v>
      </c>
      <c r="H26" s="80" t="s">
        <v>412</v>
      </c>
      <c r="I26" s="80" t="s">
        <v>416</v>
      </c>
      <c r="J26" s="81">
        <f>J27</f>
        <v>150</v>
      </c>
      <c r="K26" s="81">
        <f>K27</f>
        <v>25.2</v>
      </c>
      <c r="L26" s="81">
        <f t="shared" si="1"/>
        <v>16.799999999999997</v>
      </c>
    </row>
    <row r="27" spans="1:12" ht="13.5" customHeight="1" x14ac:dyDescent="0.25">
      <c r="A27" s="78"/>
      <c r="B27" s="75" t="s">
        <v>482</v>
      </c>
      <c r="C27" s="65" t="s">
        <v>416</v>
      </c>
      <c r="D27" s="65" t="s">
        <v>462</v>
      </c>
      <c r="E27" s="65" t="s">
        <v>175</v>
      </c>
      <c r="F27" s="65" t="s">
        <v>481</v>
      </c>
      <c r="G27" s="65" t="s">
        <v>7</v>
      </c>
      <c r="H27" s="65" t="s">
        <v>412</v>
      </c>
      <c r="I27" s="65" t="s">
        <v>480</v>
      </c>
      <c r="J27" s="77">
        <v>150</v>
      </c>
      <c r="K27" s="77">
        <v>25.2</v>
      </c>
      <c r="L27" s="77">
        <f t="shared" si="1"/>
        <v>16.799999999999997</v>
      </c>
    </row>
    <row r="28" spans="1:12" ht="30" customHeight="1" x14ac:dyDescent="0.25">
      <c r="A28" s="78"/>
      <c r="B28" s="72" t="s">
        <v>479</v>
      </c>
      <c r="C28" s="80" t="s">
        <v>416</v>
      </c>
      <c r="D28" s="80" t="s">
        <v>462</v>
      </c>
      <c r="E28" s="80" t="s">
        <v>58</v>
      </c>
      <c r="F28" s="80" t="s">
        <v>420</v>
      </c>
      <c r="G28" s="80" t="s">
        <v>434</v>
      </c>
      <c r="H28" s="80" t="s">
        <v>412</v>
      </c>
      <c r="I28" s="80" t="s">
        <v>416</v>
      </c>
      <c r="J28" s="81">
        <f>J29+J30</f>
        <v>5536</v>
      </c>
      <c r="K28" s="81">
        <f>K29+K30</f>
        <v>1466.3999999999999</v>
      </c>
      <c r="L28" s="81">
        <f t="shared" si="1"/>
        <v>26.48843930635838</v>
      </c>
    </row>
    <row r="29" spans="1:12" ht="45" customHeight="1" x14ac:dyDescent="0.25">
      <c r="A29" s="78"/>
      <c r="B29" s="73" t="s">
        <v>478</v>
      </c>
      <c r="C29" s="65" t="s">
        <v>416</v>
      </c>
      <c r="D29" s="65" t="s">
        <v>462</v>
      </c>
      <c r="E29" s="65" t="s">
        <v>58</v>
      </c>
      <c r="F29" s="65" t="s">
        <v>477</v>
      </c>
      <c r="G29" s="65" t="s">
        <v>35</v>
      </c>
      <c r="H29" s="65" t="s">
        <v>412</v>
      </c>
      <c r="I29" s="65" t="s">
        <v>474</v>
      </c>
      <c r="J29" s="77">
        <v>5536</v>
      </c>
      <c r="K29" s="77">
        <v>1465.3</v>
      </c>
      <c r="L29" s="77">
        <f t="shared" si="1"/>
        <v>26.468569364161848</v>
      </c>
    </row>
    <row r="30" spans="1:12" ht="27" customHeight="1" x14ac:dyDescent="0.25">
      <c r="A30" s="78"/>
      <c r="B30" s="73" t="s">
        <v>476</v>
      </c>
      <c r="C30" s="65" t="s">
        <v>416</v>
      </c>
      <c r="D30" s="65" t="s">
        <v>462</v>
      </c>
      <c r="E30" s="65" t="s">
        <v>58</v>
      </c>
      <c r="F30" s="65" t="s">
        <v>475</v>
      </c>
      <c r="G30" s="65" t="s">
        <v>35</v>
      </c>
      <c r="H30" s="65" t="s">
        <v>412</v>
      </c>
      <c r="I30" s="65" t="s">
        <v>474</v>
      </c>
      <c r="J30" s="77">
        <v>0</v>
      </c>
      <c r="K30" s="77">
        <v>1.1000000000000001</v>
      </c>
      <c r="L30" s="77"/>
    </row>
    <row r="31" spans="1:12" ht="30" customHeight="1" x14ac:dyDescent="0.25">
      <c r="A31" s="78"/>
      <c r="B31" s="72" t="s">
        <v>473</v>
      </c>
      <c r="C31" s="80" t="s">
        <v>416</v>
      </c>
      <c r="D31" s="80" t="s">
        <v>462</v>
      </c>
      <c r="E31" s="80" t="s">
        <v>119</v>
      </c>
      <c r="F31" s="80" t="s">
        <v>420</v>
      </c>
      <c r="G31" s="80" t="s">
        <v>434</v>
      </c>
      <c r="H31" s="80" t="s">
        <v>412</v>
      </c>
      <c r="I31" s="80" t="s">
        <v>416</v>
      </c>
      <c r="J31" s="81">
        <f>J32</f>
        <v>0</v>
      </c>
      <c r="K31" s="81">
        <f>K32</f>
        <v>15</v>
      </c>
      <c r="L31" s="81"/>
    </row>
    <row r="32" spans="1:12" ht="61.5" customHeight="1" x14ac:dyDescent="0.25">
      <c r="A32" s="78"/>
      <c r="B32" s="73" t="s">
        <v>472</v>
      </c>
      <c r="C32" s="65" t="s">
        <v>416</v>
      </c>
      <c r="D32" s="65" t="s">
        <v>462</v>
      </c>
      <c r="E32" s="65" t="s">
        <v>119</v>
      </c>
      <c r="F32" s="65" t="s">
        <v>471</v>
      </c>
      <c r="G32" s="65" t="s">
        <v>35</v>
      </c>
      <c r="H32" s="65" t="s">
        <v>412</v>
      </c>
      <c r="I32" s="65" t="s">
        <v>470</v>
      </c>
      <c r="J32" s="77">
        <v>0</v>
      </c>
      <c r="K32" s="77">
        <v>15</v>
      </c>
      <c r="L32" s="77"/>
    </row>
    <row r="33" spans="1:12" ht="13.5" customHeight="1" x14ac:dyDescent="0.25">
      <c r="A33" s="78"/>
      <c r="B33" s="79" t="s">
        <v>469</v>
      </c>
      <c r="C33" s="80" t="s">
        <v>416</v>
      </c>
      <c r="D33" s="80" t="s">
        <v>462</v>
      </c>
      <c r="E33" s="80" t="s">
        <v>467</v>
      </c>
      <c r="F33" s="80" t="s">
        <v>420</v>
      </c>
      <c r="G33" s="80" t="s">
        <v>434</v>
      </c>
      <c r="H33" s="80" t="s">
        <v>412</v>
      </c>
      <c r="I33" s="80" t="s">
        <v>416</v>
      </c>
      <c r="J33" s="81">
        <f>J34</f>
        <v>860</v>
      </c>
      <c r="K33" s="81">
        <f>K34</f>
        <v>362.2</v>
      </c>
      <c r="L33" s="81">
        <f t="shared" ref="L33:L52" si="2">(K33/J33)*100</f>
        <v>42.116279069767444</v>
      </c>
    </row>
    <row r="34" spans="1:12" ht="27.75" customHeight="1" x14ac:dyDescent="0.25">
      <c r="A34" s="78"/>
      <c r="B34" s="75" t="s">
        <v>468</v>
      </c>
      <c r="C34" s="65" t="s">
        <v>416</v>
      </c>
      <c r="D34" s="65" t="s">
        <v>462</v>
      </c>
      <c r="E34" s="65" t="s">
        <v>467</v>
      </c>
      <c r="F34" s="65" t="s">
        <v>466</v>
      </c>
      <c r="G34" s="65" t="s">
        <v>7</v>
      </c>
      <c r="H34" s="65" t="s">
        <v>412</v>
      </c>
      <c r="I34" s="65" t="s">
        <v>465</v>
      </c>
      <c r="J34" s="77">
        <v>860</v>
      </c>
      <c r="K34" s="77">
        <v>362.2</v>
      </c>
      <c r="L34" s="77">
        <f t="shared" si="2"/>
        <v>42.116279069767444</v>
      </c>
    </row>
    <row r="35" spans="1:12" ht="12.75" customHeight="1" x14ac:dyDescent="0.25">
      <c r="A35" s="78"/>
      <c r="B35" s="79" t="s">
        <v>464</v>
      </c>
      <c r="C35" s="80" t="s">
        <v>416</v>
      </c>
      <c r="D35" s="80" t="s">
        <v>462</v>
      </c>
      <c r="E35" s="80" t="s">
        <v>461</v>
      </c>
      <c r="F35" s="80" t="s">
        <v>420</v>
      </c>
      <c r="G35" s="80" t="s">
        <v>434</v>
      </c>
      <c r="H35" s="80" t="s">
        <v>412</v>
      </c>
      <c r="I35" s="80" t="s">
        <v>416</v>
      </c>
      <c r="J35" s="81">
        <f>J36</f>
        <v>234.4</v>
      </c>
      <c r="K35" s="81">
        <f>K36</f>
        <v>100</v>
      </c>
      <c r="L35" s="81">
        <f t="shared" si="2"/>
        <v>42.662116040955631</v>
      </c>
    </row>
    <row r="36" spans="1:12" ht="24" customHeight="1" x14ac:dyDescent="0.25">
      <c r="A36" s="78"/>
      <c r="B36" s="75" t="s">
        <v>463</v>
      </c>
      <c r="C36" s="65" t="s">
        <v>416</v>
      </c>
      <c r="D36" s="65" t="s">
        <v>462</v>
      </c>
      <c r="E36" s="65" t="s">
        <v>461</v>
      </c>
      <c r="F36" s="65" t="s">
        <v>460</v>
      </c>
      <c r="G36" s="65" t="s">
        <v>35</v>
      </c>
      <c r="H36" s="65" t="s">
        <v>412</v>
      </c>
      <c r="I36" s="65" t="s">
        <v>411</v>
      </c>
      <c r="J36" s="77">
        <v>234.4</v>
      </c>
      <c r="K36" s="77">
        <v>100</v>
      </c>
      <c r="L36" s="77">
        <f t="shared" si="2"/>
        <v>42.662116040955631</v>
      </c>
    </row>
    <row r="37" spans="1:12" ht="47.25" customHeight="1" x14ac:dyDescent="0.25">
      <c r="A37" s="78"/>
      <c r="B37" s="79" t="s">
        <v>459</v>
      </c>
      <c r="C37" s="80" t="s">
        <v>416</v>
      </c>
      <c r="D37" s="80" t="s">
        <v>415</v>
      </c>
      <c r="E37" s="80" t="s">
        <v>9</v>
      </c>
      <c r="F37" s="80" t="s">
        <v>420</v>
      </c>
      <c r="G37" s="80" t="s">
        <v>434</v>
      </c>
      <c r="H37" s="80" t="s">
        <v>412</v>
      </c>
      <c r="I37" s="80" t="s">
        <v>416</v>
      </c>
      <c r="J37" s="81">
        <f>J38+J40+J45+J50+J53+J56+J57</f>
        <v>287638.80000000005</v>
      </c>
      <c r="K37" s="81">
        <f>K38+K40+K45+K50+K53+K56+K57</f>
        <v>69449.100000000006</v>
      </c>
      <c r="L37" s="81">
        <f t="shared" si="2"/>
        <v>24.144552125791094</v>
      </c>
    </row>
    <row r="38" spans="1:12" ht="27.75" customHeight="1" x14ac:dyDescent="0.25">
      <c r="A38" s="78"/>
      <c r="B38" s="79" t="s">
        <v>458</v>
      </c>
      <c r="C38" s="80" t="s">
        <v>416</v>
      </c>
      <c r="D38" s="80" t="s">
        <v>415</v>
      </c>
      <c r="E38" s="80" t="s">
        <v>9</v>
      </c>
      <c r="F38" s="80" t="s">
        <v>457</v>
      </c>
      <c r="G38" s="80" t="s">
        <v>434</v>
      </c>
      <c r="H38" s="80" t="s">
        <v>412</v>
      </c>
      <c r="I38" s="80" t="s">
        <v>411</v>
      </c>
      <c r="J38" s="81">
        <f>J39</f>
        <v>24077.9</v>
      </c>
      <c r="K38" s="81">
        <f>K39</f>
        <v>12039</v>
      </c>
      <c r="L38" s="81">
        <f t="shared" si="2"/>
        <v>50.000207659305829</v>
      </c>
    </row>
    <row r="39" spans="1:12" ht="44.25" customHeight="1" x14ac:dyDescent="0.25">
      <c r="A39" s="78"/>
      <c r="B39" s="75" t="s">
        <v>456</v>
      </c>
      <c r="C39" s="65" t="s">
        <v>416</v>
      </c>
      <c r="D39" s="65" t="s">
        <v>415</v>
      </c>
      <c r="E39" s="65" t="s">
        <v>9</v>
      </c>
      <c r="F39" s="65" t="s">
        <v>455</v>
      </c>
      <c r="G39" s="65" t="s">
        <v>35</v>
      </c>
      <c r="H39" s="65" t="s">
        <v>412</v>
      </c>
      <c r="I39" s="65" t="s">
        <v>411</v>
      </c>
      <c r="J39" s="77">
        <v>24077.9</v>
      </c>
      <c r="K39" s="77">
        <v>12039</v>
      </c>
      <c r="L39" s="77">
        <f t="shared" si="2"/>
        <v>50.000207659305829</v>
      </c>
    </row>
    <row r="40" spans="1:12" ht="30.75" customHeight="1" x14ac:dyDescent="0.25">
      <c r="A40" s="78"/>
      <c r="B40" s="79" t="s">
        <v>454</v>
      </c>
      <c r="C40" s="80" t="s">
        <v>416</v>
      </c>
      <c r="D40" s="80" t="s">
        <v>415</v>
      </c>
      <c r="E40" s="80" t="s">
        <v>9</v>
      </c>
      <c r="F40" s="80" t="s">
        <v>453</v>
      </c>
      <c r="G40" s="80" t="s">
        <v>434</v>
      </c>
      <c r="H40" s="80" t="s">
        <v>412</v>
      </c>
      <c r="I40" s="80" t="s">
        <v>411</v>
      </c>
      <c r="J40" s="81">
        <f>J41+J42+J44+O42+J43</f>
        <v>73087.8</v>
      </c>
      <c r="K40" s="81">
        <f>K41+K42+K44+K43</f>
        <v>10921.2</v>
      </c>
      <c r="L40" s="81">
        <f t="shared" si="2"/>
        <v>14.942575915542678</v>
      </c>
    </row>
    <row r="41" spans="1:12" ht="92.25" customHeight="1" x14ac:dyDescent="0.25">
      <c r="A41" s="78"/>
      <c r="B41" s="74" t="s">
        <v>452</v>
      </c>
      <c r="C41" s="65" t="s">
        <v>416</v>
      </c>
      <c r="D41" s="65" t="s">
        <v>415</v>
      </c>
      <c r="E41" s="65" t="s">
        <v>9</v>
      </c>
      <c r="F41" s="65" t="s">
        <v>451</v>
      </c>
      <c r="G41" s="65" t="s">
        <v>35</v>
      </c>
      <c r="H41" s="65" t="s">
        <v>412</v>
      </c>
      <c r="I41" s="65" t="s">
        <v>411</v>
      </c>
      <c r="J41" s="77">
        <v>9234</v>
      </c>
      <c r="K41" s="77">
        <v>0</v>
      </c>
      <c r="L41" s="77">
        <f t="shared" si="2"/>
        <v>0</v>
      </c>
    </row>
    <row r="42" spans="1:12" ht="77.25" customHeight="1" x14ac:dyDescent="0.25">
      <c r="A42" s="78"/>
      <c r="B42" s="74" t="s">
        <v>450</v>
      </c>
      <c r="C42" s="65" t="s">
        <v>416</v>
      </c>
      <c r="D42" s="65" t="s">
        <v>415</v>
      </c>
      <c r="E42" s="65" t="s">
        <v>9</v>
      </c>
      <c r="F42" s="65" t="s">
        <v>418</v>
      </c>
      <c r="G42" s="65" t="s">
        <v>35</v>
      </c>
      <c r="H42" s="65" t="s">
        <v>412</v>
      </c>
      <c r="I42" s="65" t="s">
        <v>411</v>
      </c>
      <c r="J42" s="77">
        <v>6810</v>
      </c>
      <c r="K42" s="77">
        <v>1971.6</v>
      </c>
      <c r="L42" s="77">
        <f t="shared" si="2"/>
        <v>28.951541850220263</v>
      </c>
    </row>
    <row r="43" spans="1:12" ht="43.5" customHeight="1" x14ac:dyDescent="0.25">
      <c r="A43" s="78"/>
      <c r="B43" s="74" t="s">
        <v>449</v>
      </c>
      <c r="C43" s="65" t="s">
        <v>416</v>
      </c>
      <c r="D43" s="65" t="s">
        <v>415</v>
      </c>
      <c r="E43" s="65" t="s">
        <v>9</v>
      </c>
      <c r="F43" s="65" t="s">
        <v>448</v>
      </c>
      <c r="G43" s="65" t="s">
        <v>35</v>
      </c>
      <c r="H43" s="65" t="s">
        <v>412</v>
      </c>
      <c r="I43" s="65" t="s">
        <v>411</v>
      </c>
      <c r="J43" s="77">
        <v>767.2</v>
      </c>
      <c r="K43" s="77">
        <v>767.2</v>
      </c>
      <c r="L43" s="77">
        <f t="shared" si="2"/>
        <v>100</v>
      </c>
    </row>
    <row r="44" spans="1:12" ht="14.25" customHeight="1" x14ac:dyDescent="0.25">
      <c r="A44" s="78"/>
      <c r="B44" s="74" t="s">
        <v>447</v>
      </c>
      <c r="C44" s="65" t="s">
        <v>416</v>
      </c>
      <c r="D44" s="65" t="s">
        <v>415</v>
      </c>
      <c r="E44" s="65" t="s">
        <v>9</v>
      </c>
      <c r="F44" s="65" t="s">
        <v>446</v>
      </c>
      <c r="G44" s="65" t="s">
        <v>35</v>
      </c>
      <c r="H44" s="65" t="s">
        <v>412</v>
      </c>
      <c r="I44" s="65" t="s">
        <v>411</v>
      </c>
      <c r="J44" s="77">
        <v>56276.6</v>
      </c>
      <c r="K44" s="77">
        <v>8182.4</v>
      </c>
      <c r="L44" s="77">
        <f t="shared" si="2"/>
        <v>14.539613267326029</v>
      </c>
    </row>
    <row r="45" spans="1:12" ht="27" customHeight="1" x14ac:dyDescent="0.25">
      <c r="A45" s="78"/>
      <c r="B45" s="79" t="s">
        <v>445</v>
      </c>
      <c r="C45" s="80" t="s">
        <v>416</v>
      </c>
      <c r="D45" s="80" t="s">
        <v>415</v>
      </c>
      <c r="E45" s="80" t="s">
        <v>9</v>
      </c>
      <c r="F45" s="80" t="s">
        <v>444</v>
      </c>
      <c r="G45" s="80" t="s">
        <v>434</v>
      </c>
      <c r="H45" s="80" t="s">
        <v>412</v>
      </c>
      <c r="I45" s="80" t="s">
        <v>411</v>
      </c>
      <c r="J45" s="81">
        <f>J46+J47+J48+J49</f>
        <v>184709.30000000002</v>
      </c>
      <c r="K45" s="81">
        <f>K46+K47+K48+K49</f>
        <v>45734.299999999996</v>
      </c>
      <c r="L45" s="81">
        <f t="shared" si="2"/>
        <v>24.760150138623228</v>
      </c>
    </row>
    <row r="46" spans="1:12" ht="45" customHeight="1" x14ac:dyDescent="0.25">
      <c r="A46" s="78"/>
      <c r="B46" s="75" t="s">
        <v>443</v>
      </c>
      <c r="C46" s="65" t="s">
        <v>416</v>
      </c>
      <c r="D46" s="65" t="s">
        <v>415</v>
      </c>
      <c r="E46" s="65" t="s">
        <v>9</v>
      </c>
      <c r="F46" s="65" t="s">
        <v>442</v>
      </c>
      <c r="G46" s="65" t="s">
        <v>35</v>
      </c>
      <c r="H46" s="65" t="s">
        <v>412</v>
      </c>
      <c r="I46" s="65" t="s">
        <v>411</v>
      </c>
      <c r="J46" s="77">
        <v>171054.2</v>
      </c>
      <c r="K46" s="77">
        <v>42454.6</v>
      </c>
      <c r="L46" s="77">
        <f t="shared" si="2"/>
        <v>24.819384733026137</v>
      </c>
    </row>
    <row r="47" spans="1:12" ht="45.75" customHeight="1" x14ac:dyDescent="0.25">
      <c r="A47" s="78"/>
      <c r="B47" s="75" t="s">
        <v>441</v>
      </c>
      <c r="C47" s="65" t="s">
        <v>416</v>
      </c>
      <c r="D47" s="65" t="s">
        <v>415</v>
      </c>
      <c r="E47" s="65" t="s">
        <v>9</v>
      </c>
      <c r="F47" s="65" t="s">
        <v>440</v>
      </c>
      <c r="G47" s="65" t="s">
        <v>35</v>
      </c>
      <c r="H47" s="65" t="s">
        <v>412</v>
      </c>
      <c r="I47" s="65" t="s">
        <v>411</v>
      </c>
      <c r="J47" s="77">
        <v>1679</v>
      </c>
      <c r="K47" s="77">
        <v>419.7</v>
      </c>
      <c r="L47" s="77">
        <f t="shared" si="2"/>
        <v>24.99702203692674</v>
      </c>
    </row>
    <row r="48" spans="1:12" ht="78" customHeight="1" x14ac:dyDescent="0.25">
      <c r="A48" s="78"/>
      <c r="B48" s="64" t="s">
        <v>439</v>
      </c>
      <c r="C48" s="65" t="s">
        <v>416</v>
      </c>
      <c r="D48" s="65" t="s">
        <v>415</v>
      </c>
      <c r="E48" s="65" t="s">
        <v>9</v>
      </c>
      <c r="F48" s="65" t="s">
        <v>438</v>
      </c>
      <c r="G48" s="65" t="s">
        <v>35</v>
      </c>
      <c r="H48" s="65" t="s">
        <v>412</v>
      </c>
      <c r="I48" s="65" t="s">
        <v>411</v>
      </c>
      <c r="J48" s="77">
        <v>117.1</v>
      </c>
      <c r="K48" s="77">
        <v>0</v>
      </c>
      <c r="L48" s="77">
        <f t="shared" si="2"/>
        <v>0</v>
      </c>
    </row>
    <row r="49" spans="1:12" ht="75.75" customHeight="1" x14ac:dyDescent="0.25">
      <c r="A49" s="78"/>
      <c r="B49" s="64" t="s">
        <v>437</v>
      </c>
      <c r="C49" s="65" t="s">
        <v>416</v>
      </c>
      <c r="D49" s="65" t="s">
        <v>415</v>
      </c>
      <c r="E49" s="65" t="s">
        <v>9</v>
      </c>
      <c r="F49" s="65" t="s">
        <v>436</v>
      </c>
      <c r="G49" s="65" t="s">
        <v>35</v>
      </c>
      <c r="H49" s="65" t="s">
        <v>412</v>
      </c>
      <c r="I49" s="65" t="s">
        <v>411</v>
      </c>
      <c r="J49" s="77">
        <v>11859</v>
      </c>
      <c r="K49" s="77">
        <v>2860</v>
      </c>
      <c r="L49" s="77">
        <f t="shared" si="2"/>
        <v>24.116704612530569</v>
      </c>
    </row>
    <row r="50" spans="1:12" ht="15" customHeight="1" x14ac:dyDescent="0.25">
      <c r="A50" s="78"/>
      <c r="B50" s="76" t="s">
        <v>116</v>
      </c>
      <c r="C50" s="80" t="s">
        <v>416</v>
      </c>
      <c r="D50" s="80" t="s">
        <v>415</v>
      </c>
      <c r="E50" s="80" t="s">
        <v>9</v>
      </c>
      <c r="F50" s="80" t="s">
        <v>435</v>
      </c>
      <c r="G50" s="80" t="s">
        <v>434</v>
      </c>
      <c r="H50" s="80" t="s">
        <v>412</v>
      </c>
      <c r="I50" s="80" t="s">
        <v>411</v>
      </c>
      <c r="J50" s="81">
        <f>J51+J52</f>
        <v>5736.9</v>
      </c>
      <c r="K50" s="81">
        <f>K51+K52</f>
        <v>684.1</v>
      </c>
      <c r="L50" s="81">
        <f t="shared" si="2"/>
        <v>11.924558559500777</v>
      </c>
    </row>
    <row r="51" spans="1:12" ht="75" customHeight="1" x14ac:dyDescent="0.25">
      <c r="A51" s="78"/>
      <c r="B51" s="64" t="s">
        <v>433</v>
      </c>
      <c r="C51" s="65" t="s">
        <v>416</v>
      </c>
      <c r="D51" s="65" t="s">
        <v>415</v>
      </c>
      <c r="E51" s="65" t="s">
        <v>9</v>
      </c>
      <c r="F51" s="65" t="s">
        <v>432</v>
      </c>
      <c r="G51" s="65" t="s">
        <v>35</v>
      </c>
      <c r="H51" s="65" t="s">
        <v>412</v>
      </c>
      <c r="I51" s="65" t="s">
        <v>411</v>
      </c>
      <c r="J51" s="77">
        <v>2231.9</v>
      </c>
      <c r="K51" s="77">
        <v>205.5</v>
      </c>
      <c r="L51" s="77">
        <f t="shared" si="2"/>
        <v>9.2074017653120652</v>
      </c>
    </row>
    <row r="52" spans="1:12" ht="14.25" customHeight="1" x14ac:dyDescent="0.25">
      <c r="A52" s="78"/>
      <c r="B52" s="64" t="s">
        <v>431</v>
      </c>
      <c r="C52" s="65" t="s">
        <v>416</v>
      </c>
      <c r="D52" s="65" t="s">
        <v>430</v>
      </c>
      <c r="E52" s="65" t="s">
        <v>9</v>
      </c>
      <c r="F52" s="65" t="s">
        <v>429</v>
      </c>
      <c r="G52" s="65" t="s">
        <v>35</v>
      </c>
      <c r="H52" s="65" t="s">
        <v>412</v>
      </c>
      <c r="I52" s="65" t="s">
        <v>411</v>
      </c>
      <c r="J52" s="77">
        <v>3505</v>
      </c>
      <c r="K52" s="77">
        <v>478.6</v>
      </c>
      <c r="L52" s="77">
        <f t="shared" si="2"/>
        <v>13.654778887303854</v>
      </c>
    </row>
    <row r="53" spans="1:12" ht="27" customHeight="1" x14ac:dyDescent="0.25">
      <c r="A53" s="78"/>
      <c r="B53" s="76" t="s">
        <v>425</v>
      </c>
      <c r="C53" s="80" t="s">
        <v>416</v>
      </c>
      <c r="D53" s="80" t="s">
        <v>415</v>
      </c>
      <c r="E53" s="80" t="s">
        <v>45</v>
      </c>
      <c r="F53" s="80" t="s">
        <v>428</v>
      </c>
      <c r="G53" s="80" t="s">
        <v>35</v>
      </c>
      <c r="H53" s="80" t="s">
        <v>412</v>
      </c>
      <c r="I53" s="80" t="s">
        <v>411</v>
      </c>
      <c r="J53" s="81">
        <f>J54+J55</f>
        <v>0</v>
      </c>
      <c r="K53" s="81">
        <f>K54+K55</f>
        <v>43.6</v>
      </c>
      <c r="L53" s="81"/>
    </row>
    <row r="54" spans="1:12" ht="44.25" customHeight="1" x14ac:dyDescent="0.25">
      <c r="A54" s="78"/>
      <c r="B54" s="64" t="s">
        <v>427</v>
      </c>
      <c r="C54" s="65" t="s">
        <v>416</v>
      </c>
      <c r="D54" s="65" t="s">
        <v>415</v>
      </c>
      <c r="E54" s="65" t="s">
        <v>45</v>
      </c>
      <c r="F54" s="65" t="s">
        <v>426</v>
      </c>
      <c r="G54" s="65" t="s">
        <v>35</v>
      </c>
      <c r="H54" s="65" t="s">
        <v>412</v>
      </c>
      <c r="I54" s="65" t="s">
        <v>411</v>
      </c>
      <c r="J54" s="77">
        <v>0</v>
      </c>
      <c r="K54" s="77">
        <v>43.6</v>
      </c>
      <c r="L54" s="77"/>
    </row>
    <row r="55" spans="1:12" ht="0.75" hidden="1" customHeight="1" x14ac:dyDescent="0.25">
      <c r="A55" s="78"/>
      <c r="B55" s="64" t="s">
        <v>425</v>
      </c>
      <c r="C55" s="65" t="s">
        <v>416</v>
      </c>
      <c r="D55" s="65" t="s">
        <v>415</v>
      </c>
      <c r="E55" s="65" t="s">
        <v>45</v>
      </c>
      <c r="F55" s="65" t="s">
        <v>424</v>
      </c>
      <c r="G55" s="65" t="s">
        <v>35</v>
      </c>
      <c r="H55" s="65" t="s">
        <v>412</v>
      </c>
      <c r="I55" s="65" t="s">
        <v>411</v>
      </c>
      <c r="J55" s="77">
        <v>0</v>
      </c>
      <c r="K55" s="77">
        <v>0</v>
      </c>
      <c r="L55" s="77"/>
    </row>
    <row r="56" spans="1:12" ht="58.5" customHeight="1" x14ac:dyDescent="0.25">
      <c r="A56" s="78"/>
      <c r="B56" s="76" t="s">
        <v>423</v>
      </c>
      <c r="C56" s="80" t="s">
        <v>416</v>
      </c>
      <c r="D56" s="80" t="s">
        <v>415</v>
      </c>
      <c r="E56" s="80" t="s">
        <v>422</v>
      </c>
      <c r="F56" s="80" t="s">
        <v>413</v>
      </c>
      <c r="G56" s="80" t="s">
        <v>35</v>
      </c>
      <c r="H56" s="80" t="s">
        <v>412</v>
      </c>
      <c r="I56" s="80" t="s">
        <v>411</v>
      </c>
      <c r="J56" s="81">
        <v>26.9</v>
      </c>
      <c r="K56" s="81">
        <v>26.9</v>
      </c>
      <c r="L56" s="81">
        <f>(K56/J56)*100</f>
        <v>100</v>
      </c>
    </row>
    <row r="57" spans="1:12" ht="63" hidden="1" customHeight="1" x14ac:dyDescent="0.25">
      <c r="A57" s="78"/>
      <c r="B57" s="76" t="s">
        <v>421</v>
      </c>
      <c r="C57" s="80" t="s">
        <v>416</v>
      </c>
      <c r="D57" s="80" t="s">
        <v>415</v>
      </c>
      <c r="E57" s="80" t="s">
        <v>414</v>
      </c>
      <c r="F57" s="80" t="s">
        <v>420</v>
      </c>
      <c r="G57" s="80" t="s">
        <v>35</v>
      </c>
      <c r="H57" s="80" t="s">
        <v>412</v>
      </c>
      <c r="I57" s="80" t="s">
        <v>411</v>
      </c>
      <c r="J57" s="81">
        <v>0</v>
      </c>
      <c r="K57" s="81">
        <v>0</v>
      </c>
      <c r="L57" s="81"/>
    </row>
    <row r="58" spans="1:12" ht="81" hidden="1" customHeight="1" x14ac:dyDescent="0.25">
      <c r="A58" s="78"/>
      <c r="B58" s="64" t="s">
        <v>419</v>
      </c>
      <c r="C58" s="65" t="s">
        <v>416</v>
      </c>
      <c r="D58" s="65" t="s">
        <v>415</v>
      </c>
      <c r="E58" s="65" t="s">
        <v>414</v>
      </c>
      <c r="F58" s="65" t="s">
        <v>418</v>
      </c>
      <c r="G58" s="65" t="s">
        <v>35</v>
      </c>
      <c r="H58" s="65" t="s">
        <v>412</v>
      </c>
      <c r="I58" s="65" t="s">
        <v>411</v>
      </c>
      <c r="J58" s="77"/>
      <c r="K58" s="77"/>
      <c r="L58" s="77"/>
    </row>
    <row r="59" spans="1:12" ht="62.25" hidden="1" customHeight="1" x14ac:dyDescent="0.25">
      <c r="A59" s="78"/>
      <c r="B59" s="64" t="s">
        <v>417</v>
      </c>
      <c r="C59" s="65" t="s">
        <v>416</v>
      </c>
      <c r="D59" s="65" t="s">
        <v>415</v>
      </c>
      <c r="E59" s="65" t="s">
        <v>414</v>
      </c>
      <c r="F59" s="65" t="s">
        <v>413</v>
      </c>
      <c r="G59" s="65" t="s">
        <v>35</v>
      </c>
      <c r="H59" s="65" t="s">
        <v>412</v>
      </c>
      <c r="I59" s="65" t="s">
        <v>411</v>
      </c>
      <c r="J59" s="77"/>
      <c r="K59" s="77"/>
      <c r="L59" s="77"/>
    </row>
    <row r="60" spans="1:12" ht="17.25" customHeight="1" x14ac:dyDescent="0.25">
      <c r="A60" s="78"/>
      <c r="B60" s="79" t="s">
        <v>410</v>
      </c>
      <c r="C60" s="80"/>
      <c r="D60" s="80"/>
      <c r="E60" s="80"/>
      <c r="F60" s="80"/>
      <c r="G60" s="80"/>
      <c r="H60" s="80"/>
      <c r="I60" s="80"/>
      <c r="J60" s="81">
        <f>J10+J37</f>
        <v>393757.20000000007</v>
      </c>
      <c r="K60" s="81">
        <f>K10+K37</f>
        <v>86209</v>
      </c>
      <c r="L60" s="81">
        <f>(K60/J60)*100</f>
        <v>21.893948859855765</v>
      </c>
    </row>
    <row r="61" spans="1:12" x14ac:dyDescent="0.25">
      <c r="B61" s="82"/>
      <c r="C61" s="83"/>
      <c r="D61" s="83"/>
      <c r="E61" s="83"/>
      <c r="F61" s="83"/>
      <c r="G61" s="83"/>
      <c r="H61" s="83"/>
      <c r="I61" s="83"/>
      <c r="J61" s="83"/>
      <c r="K61" s="83"/>
      <c r="L61" s="83"/>
    </row>
    <row r="62" spans="1:12" x14ac:dyDescent="0.25">
      <c r="B62" s="82"/>
      <c r="C62" s="83"/>
      <c r="D62" s="83"/>
      <c r="E62" s="83"/>
      <c r="F62" s="83"/>
      <c r="G62" s="83"/>
      <c r="H62" s="83"/>
      <c r="I62" s="83"/>
      <c r="J62" s="83"/>
      <c r="K62" s="83"/>
      <c r="L62" s="83"/>
    </row>
    <row r="63" spans="1:12" x14ac:dyDescent="0.25">
      <c r="B63" s="82"/>
      <c r="C63" s="83"/>
      <c r="D63" s="83"/>
      <c r="E63" s="83"/>
      <c r="F63" s="83"/>
      <c r="G63" s="83"/>
      <c r="H63" s="83"/>
      <c r="I63" s="83"/>
      <c r="J63" s="83"/>
      <c r="K63" s="83"/>
      <c r="L63" s="83"/>
    </row>
    <row r="64" spans="1:12" x14ac:dyDescent="0.25">
      <c r="B64" s="82"/>
      <c r="C64" s="83"/>
      <c r="D64" s="83"/>
      <c r="E64" s="83"/>
      <c r="F64" s="83"/>
      <c r="G64" s="83"/>
      <c r="H64" s="83"/>
      <c r="I64" s="83"/>
      <c r="J64" s="83"/>
      <c r="K64" s="83"/>
      <c r="L64" s="83"/>
    </row>
    <row r="65" spans="2:12" x14ac:dyDescent="0.25">
      <c r="B65" s="82"/>
      <c r="C65" s="83"/>
      <c r="D65" s="83"/>
      <c r="E65" s="83"/>
      <c r="F65" s="83"/>
      <c r="G65" s="83"/>
      <c r="H65" s="83"/>
      <c r="I65" s="83"/>
      <c r="J65" s="83"/>
      <c r="K65" s="83"/>
      <c r="L65" s="83"/>
    </row>
    <row r="66" spans="2:12" x14ac:dyDescent="0.25">
      <c r="B66" s="82"/>
      <c r="C66" s="83"/>
      <c r="D66" s="83"/>
      <c r="E66" s="83"/>
      <c r="F66" s="83"/>
      <c r="G66" s="83"/>
      <c r="H66" s="83"/>
      <c r="I66" s="83"/>
      <c r="J66" s="83"/>
      <c r="K66" s="83"/>
      <c r="L66" s="83"/>
    </row>
    <row r="67" spans="2:12" x14ac:dyDescent="0.25">
      <c r="B67" s="82"/>
      <c r="C67" s="83"/>
      <c r="D67" s="83"/>
      <c r="E67" s="83"/>
      <c r="F67" s="83"/>
      <c r="G67" s="83"/>
      <c r="H67" s="83"/>
      <c r="I67" s="83"/>
      <c r="J67" s="83"/>
      <c r="K67" s="83"/>
      <c r="L67" s="83"/>
    </row>
    <row r="68" spans="2:12" x14ac:dyDescent="0.25">
      <c r="B68" s="82"/>
      <c r="C68" s="83"/>
      <c r="D68" s="83"/>
      <c r="E68" s="83"/>
      <c r="F68" s="83"/>
      <c r="G68" s="83"/>
      <c r="H68" s="83"/>
      <c r="I68" s="83"/>
      <c r="J68" s="83"/>
      <c r="K68" s="83"/>
      <c r="L68" s="83"/>
    </row>
    <row r="69" spans="2:12" x14ac:dyDescent="0.25">
      <c r="B69" s="82"/>
      <c r="C69" s="83"/>
      <c r="D69" s="83"/>
      <c r="E69" s="83"/>
      <c r="F69" s="83"/>
      <c r="G69" s="83"/>
      <c r="H69" s="83"/>
      <c r="I69" s="83"/>
      <c r="J69" s="83"/>
      <c r="K69" s="83"/>
      <c r="L69" s="83"/>
    </row>
    <row r="70" spans="2:12" x14ac:dyDescent="0.25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</row>
    <row r="71" spans="2:12" x14ac:dyDescent="0.25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</row>
    <row r="72" spans="2:12" x14ac:dyDescent="0.25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</row>
    <row r="73" spans="2:12" x14ac:dyDescent="0.25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</row>
    <row r="74" spans="2:12" x14ac:dyDescent="0.25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</row>
  </sheetData>
  <mergeCells count="10">
    <mergeCell ref="C9:I9"/>
    <mergeCell ref="B1:L1"/>
    <mergeCell ref="B2:L2"/>
    <mergeCell ref="B3:L3"/>
    <mergeCell ref="B4:L5"/>
    <mergeCell ref="B6:L6"/>
    <mergeCell ref="B7:B8"/>
    <mergeCell ref="C7:I7"/>
    <mergeCell ref="J7:K7"/>
    <mergeCell ref="L7:L8"/>
  </mergeCells>
  <printOptions horizontalCentered="1"/>
  <pageMargins left="0.59055118110236227" right="0.19685039370078741" top="0.59055118110236227" bottom="0.78740157480314965" header="0" footer="0"/>
  <pageSetup paperSize="9" scale="8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9"/>
  <sheetViews>
    <sheetView view="pageBreakPreview" topLeftCell="A501" zoomScaleNormal="100" zoomScaleSheetLayoutView="100" workbookViewId="0">
      <selection activeCell="F508" sqref="F508"/>
    </sheetView>
  </sheetViews>
  <sheetFormatPr defaultRowHeight="15.75" x14ac:dyDescent="0.25"/>
  <cols>
    <col min="1" max="1" width="45.85546875" style="35" customWidth="1"/>
    <col min="2" max="3" width="3.7109375" style="36" customWidth="1"/>
    <col min="4" max="4" width="12.42578125" style="35" customWidth="1"/>
    <col min="5" max="5" width="4.5703125" style="35" customWidth="1"/>
    <col min="6" max="7" width="9.5703125" style="1" customWidth="1"/>
    <col min="8" max="8" width="11.28515625" style="1" customWidth="1"/>
    <col min="9" max="16384" width="9.140625" style="1"/>
  </cols>
  <sheetData>
    <row r="1" spans="1:8" ht="53.25" customHeight="1" x14ac:dyDescent="0.3">
      <c r="A1" s="124" t="s">
        <v>538</v>
      </c>
      <c r="B1" s="124"/>
      <c r="C1" s="124"/>
      <c r="D1" s="124"/>
      <c r="E1" s="124"/>
      <c r="F1" s="124"/>
      <c r="G1" s="124"/>
      <c r="H1" s="124"/>
    </row>
    <row r="2" spans="1:8" ht="3.75" customHeight="1" x14ac:dyDescent="0.3">
      <c r="A2" s="125"/>
      <c r="B2" s="125"/>
      <c r="C2" s="125"/>
      <c r="D2" s="125"/>
      <c r="E2" s="125"/>
      <c r="F2" s="125"/>
      <c r="G2" s="125"/>
      <c r="H2" s="125"/>
    </row>
    <row r="3" spans="1:8" ht="16.5" customHeight="1" x14ac:dyDescent="0.25">
      <c r="A3" s="126" t="s">
        <v>0</v>
      </c>
      <c r="B3" s="127" t="s">
        <v>1</v>
      </c>
      <c r="C3" s="127"/>
      <c r="D3" s="127"/>
      <c r="E3" s="127"/>
      <c r="F3" s="131" t="s">
        <v>379</v>
      </c>
      <c r="G3" s="132"/>
      <c r="H3" s="128" t="s">
        <v>378</v>
      </c>
    </row>
    <row r="4" spans="1:8" ht="0.75" hidden="1" customHeight="1" x14ac:dyDescent="0.25">
      <c r="A4" s="126"/>
      <c r="B4" s="127"/>
      <c r="C4" s="127"/>
      <c r="D4" s="127"/>
      <c r="E4" s="127"/>
      <c r="F4" s="37"/>
      <c r="G4" s="38"/>
      <c r="H4" s="129"/>
    </row>
    <row r="5" spans="1:8" ht="57.75" customHeight="1" x14ac:dyDescent="0.25">
      <c r="A5" s="126"/>
      <c r="B5" s="2" t="s">
        <v>2</v>
      </c>
      <c r="C5" s="3" t="s">
        <v>3</v>
      </c>
      <c r="D5" s="4" t="s">
        <v>4</v>
      </c>
      <c r="E5" s="4" t="s">
        <v>5</v>
      </c>
      <c r="F5" s="68" t="s">
        <v>536</v>
      </c>
      <c r="G5" s="69" t="s">
        <v>537</v>
      </c>
      <c r="H5" s="130"/>
    </row>
    <row r="6" spans="1:8" s="7" customFormat="1" ht="12" customHeight="1" x14ac:dyDescent="0.2">
      <c r="A6" s="5">
        <v>1</v>
      </c>
      <c r="B6" s="5">
        <v>3</v>
      </c>
      <c r="C6" s="5">
        <v>4</v>
      </c>
      <c r="D6" s="5">
        <v>5</v>
      </c>
      <c r="E6" s="5">
        <v>6</v>
      </c>
      <c r="F6" s="6">
        <v>8</v>
      </c>
      <c r="G6" s="6">
        <v>8</v>
      </c>
      <c r="H6" s="6">
        <v>10</v>
      </c>
    </row>
    <row r="7" spans="1:8" s="11" customFormat="1" ht="13.5" customHeight="1" x14ac:dyDescent="0.25">
      <c r="A7" s="8" t="s">
        <v>6</v>
      </c>
      <c r="B7" s="9" t="s">
        <v>7</v>
      </c>
      <c r="C7" s="9"/>
      <c r="D7" s="9"/>
      <c r="E7" s="9"/>
      <c r="F7" s="10">
        <f>F8+F13+F19+F35+F49+F53+F45+F30</f>
        <v>45479.499999999993</v>
      </c>
      <c r="G7" s="10">
        <f>G8+G13+G19+G35+G49+G53+G45+G30</f>
        <v>7049.7</v>
      </c>
      <c r="H7" s="10">
        <f>G7/F7*100</f>
        <v>15.500830044305678</v>
      </c>
    </row>
    <row r="8" spans="1:8" ht="42" customHeight="1" x14ac:dyDescent="0.25">
      <c r="A8" s="12" t="s">
        <v>8</v>
      </c>
      <c r="B8" s="9" t="s">
        <v>7</v>
      </c>
      <c r="C8" s="9" t="s">
        <v>9</v>
      </c>
      <c r="D8" s="9"/>
      <c r="E8" s="9"/>
      <c r="F8" s="10">
        <f t="shared" ref="F8:G11" si="0">F9</f>
        <v>1486.2</v>
      </c>
      <c r="G8" s="10">
        <f t="shared" si="0"/>
        <v>277.10000000000002</v>
      </c>
      <c r="H8" s="10">
        <f t="shared" ref="H8:H71" si="1">G8/F8*100</f>
        <v>18.644866101466828</v>
      </c>
    </row>
    <row r="9" spans="1:8" ht="59.25" customHeight="1" x14ac:dyDescent="0.25">
      <c r="A9" s="13" t="s">
        <v>10</v>
      </c>
      <c r="B9" s="14" t="s">
        <v>7</v>
      </c>
      <c r="C9" s="14" t="s">
        <v>9</v>
      </c>
      <c r="D9" s="14" t="s">
        <v>11</v>
      </c>
      <c r="E9" s="14"/>
      <c r="F9" s="15">
        <f t="shared" si="0"/>
        <v>1486.2</v>
      </c>
      <c r="G9" s="15">
        <f t="shared" si="0"/>
        <v>277.10000000000002</v>
      </c>
      <c r="H9" s="15">
        <f t="shared" si="1"/>
        <v>18.644866101466828</v>
      </c>
    </row>
    <row r="10" spans="1:8" ht="28.5" customHeight="1" x14ac:dyDescent="0.25">
      <c r="A10" s="16" t="s">
        <v>12</v>
      </c>
      <c r="B10" s="14" t="s">
        <v>7</v>
      </c>
      <c r="C10" s="14" t="s">
        <v>9</v>
      </c>
      <c r="D10" s="14" t="s">
        <v>13</v>
      </c>
      <c r="E10" s="14"/>
      <c r="F10" s="15">
        <f t="shared" si="0"/>
        <v>1486.2</v>
      </c>
      <c r="G10" s="15">
        <f t="shared" si="0"/>
        <v>277.10000000000002</v>
      </c>
      <c r="H10" s="15">
        <f t="shared" si="1"/>
        <v>18.644866101466828</v>
      </c>
    </row>
    <row r="11" spans="1:8" ht="12.75" customHeight="1" x14ac:dyDescent="0.25">
      <c r="A11" s="13" t="s">
        <v>14</v>
      </c>
      <c r="B11" s="14" t="s">
        <v>7</v>
      </c>
      <c r="C11" s="14" t="s">
        <v>9</v>
      </c>
      <c r="D11" s="14" t="s">
        <v>15</v>
      </c>
      <c r="E11" s="14"/>
      <c r="F11" s="15">
        <f t="shared" si="0"/>
        <v>1486.2</v>
      </c>
      <c r="G11" s="15">
        <f t="shared" si="0"/>
        <v>277.10000000000002</v>
      </c>
      <c r="H11" s="15">
        <f t="shared" si="1"/>
        <v>18.644866101466828</v>
      </c>
    </row>
    <row r="12" spans="1:8" ht="75" customHeight="1" x14ac:dyDescent="0.25">
      <c r="A12" s="13" t="s">
        <v>16</v>
      </c>
      <c r="B12" s="14" t="s">
        <v>7</v>
      </c>
      <c r="C12" s="14" t="s">
        <v>9</v>
      </c>
      <c r="D12" s="14" t="s">
        <v>15</v>
      </c>
      <c r="E12" s="14" t="s">
        <v>17</v>
      </c>
      <c r="F12" s="15">
        <v>1486.2</v>
      </c>
      <c r="G12" s="15">
        <v>277.10000000000002</v>
      </c>
      <c r="H12" s="15">
        <f t="shared" si="1"/>
        <v>18.644866101466828</v>
      </c>
    </row>
    <row r="13" spans="1:8" ht="59.25" customHeight="1" x14ac:dyDescent="0.25">
      <c r="A13" s="12" t="s">
        <v>18</v>
      </c>
      <c r="B13" s="9" t="s">
        <v>7</v>
      </c>
      <c r="C13" s="9" t="s">
        <v>19</v>
      </c>
      <c r="D13" s="9"/>
      <c r="E13" s="9"/>
      <c r="F13" s="10">
        <f t="shared" ref="F13:G15" si="2">F14</f>
        <v>550.6</v>
      </c>
      <c r="G13" s="10">
        <f t="shared" si="2"/>
        <v>99.6</v>
      </c>
      <c r="H13" s="10">
        <f t="shared" si="1"/>
        <v>18.089357065019975</v>
      </c>
    </row>
    <row r="14" spans="1:8" ht="59.25" customHeight="1" x14ac:dyDescent="0.25">
      <c r="A14" s="13" t="s">
        <v>10</v>
      </c>
      <c r="B14" s="14" t="s">
        <v>7</v>
      </c>
      <c r="C14" s="14" t="s">
        <v>19</v>
      </c>
      <c r="D14" s="14" t="s">
        <v>11</v>
      </c>
      <c r="E14" s="9"/>
      <c r="F14" s="15">
        <f t="shared" si="2"/>
        <v>550.6</v>
      </c>
      <c r="G14" s="15">
        <f t="shared" si="2"/>
        <v>99.6</v>
      </c>
      <c r="H14" s="15">
        <f t="shared" si="1"/>
        <v>18.089357065019975</v>
      </c>
    </row>
    <row r="15" spans="1:8" ht="28.5" customHeight="1" x14ac:dyDescent="0.25">
      <c r="A15" s="16" t="s">
        <v>12</v>
      </c>
      <c r="B15" s="14" t="s">
        <v>7</v>
      </c>
      <c r="C15" s="14" t="s">
        <v>19</v>
      </c>
      <c r="D15" s="14" t="s">
        <v>13</v>
      </c>
      <c r="E15" s="14"/>
      <c r="F15" s="15">
        <f t="shared" si="2"/>
        <v>550.6</v>
      </c>
      <c r="G15" s="15">
        <f t="shared" si="2"/>
        <v>99.6</v>
      </c>
      <c r="H15" s="15">
        <f t="shared" si="1"/>
        <v>18.089357065019975</v>
      </c>
    </row>
    <row r="16" spans="1:8" ht="27.75" customHeight="1" x14ac:dyDescent="0.25">
      <c r="A16" s="16" t="s">
        <v>20</v>
      </c>
      <c r="B16" s="14" t="s">
        <v>7</v>
      </c>
      <c r="C16" s="14" t="s">
        <v>19</v>
      </c>
      <c r="D16" s="14" t="s">
        <v>21</v>
      </c>
      <c r="E16" s="14"/>
      <c r="F16" s="15">
        <f>F17+F18</f>
        <v>550.6</v>
      </c>
      <c r="G16" s="15">
        <f>G17+G18</f>
        <v>99.6</v>
      </c>
      <c r="H16" s="15">
        <f t="shared" si="1"/>
        <v>18.089357065019975</v>
      </c>
    </row>
    <row r="17" spans="1:8" ht="74.25" customHeight="1" x14ac:dyDescent="0.25">
      <c r="A17" s="13" t="s">
        <v>16</v>
      </c>
      <c r="B17" s="14" t="s">
        <v>7</v>
      </c>
      <c r="C17" s="14" t="s">
        <v>19</v>
      </c>
      <c r="D17" s="14" t="s">
        <v>21</v>
      </c>
      <c r="E17" s="14" t="s">
        <v>17</v>
      </c>
      <c r="F17" s="15">
        <v>545.20000000000005</v>
      </c>
      <c r="G17" s="15">
        <v>99.6</v>
      </c>
      <c r="H17" s="15">
        <f t="shared" si="1"/>
        <v>18.268525311812176</v>
      </c>
    </row>
    <row r="18" spans="1:8" ht="27" customHeight="1" x14ac:dyDescent="0.25">
      <c r="A18" s="17" t="s">
        <v>22</v>
      </c>
      <c r="B18" s="14" t="s">
        <v>7</v>
      </c>
      <c r="C18" s="14" t="s">
        <v>19</v>
      </c>
      <c r="D18" s="14" t="s">
        <v>21</v>
      </c>
      <c r="E18" s="14" t="s">
        <v>23</v>
      </c>
      <c r="F18" s="15">
        <v>5.4</v>
      </c>
      <c r="G18" s="15">
        <v>0</v>
      </c>
      <c r="H18" s="15">
        <f t="shared" si="1"/>
        <v>0</v>
      </c>
    </row>
    <row r="19" spans="1:8" ht="75" customHeight="1" x14ac:dyDescent="0.25">
      <c r="A19" s="12" t="s">
        <v>24</v>
      </c>
      <c r="B19" s="9" t="s">
        <v>7</v>
      </c>
      <c r="C19" s="9" t="s">
        <v>25</v>
      </c>
      <c r="D19" s="9"/>
      <c r="E19" s="9"/>
      <c r="F19" s="10">
        <f t="shared" ref="F19:G21" si="3">F20</f>
        <v>22577.999999999996</v>
      </c>
      <c r="G19" s="10">
        <f t="shared" si="3"/>
        <v>4356.5</v>
      </c>
      <c r="H19" s="10">
        <f t="shared" si="1"/>
        <v>19.295331738860842</v>
      </c>
    </row>
    <row r="20" spans="1:8" ht="57.75" customHeight="1" x14ac:dyDescent="0.25">
      <c r="A20" s="13" t="s">
        <v>10</v>
      </c>
      <c r="B20" s="14" t="s">
        <v>7</v>
      </c>
      <c r="C20" s="14" t="s">
        <v>25</v>
      </c>
      <c r="D20" s="14" t="s">
        <v>11</v>
      </c>
      <c r="E20" s="9"/>
      <c r="F20" s="15">
        <f t="shared" si="3"/>
        <v>22577.999999999996</v>
      </c>
      <c r="G20" s="15">
        <f t="shared" si="3"/>
        <v>4356.5</v>
      </c>
      <c r="H20" s="15">
        <f t="shared" si="1"/>
        <v>19.295331738860842</v>
      </c>
    </row>
    <row r="21" spans="1:8" ht="27.75" customHeight="1" x14ac:dyDescent="0.25">
      <c r="A21" s="16" t="s">
        <v>12</v>
      </c>
      <c r="B21" s="14" t="s">
        <v>7</v>
      </c>
      <c r="C21" s="14" t="s">
        <v>25</v>
      </c>
      <c r="D21" s="14" t="s">
        <v>13</v>
      </c>
      <c r="E21" s="14"/>
      <c r="F21" s="15">
        <f t="shared" si="3"/>
        <v>22577.999999999996</v>
      </c>
      <c r="G21" s="15">
        <f t="shared" si="3"/>
        <v>4356.5</v>
      </c>
      <c r="H21" s="15">
        <f t="shared" si="1"/>
        <v>19.295331738860842</v>
      </c>
    </row>
    <row r="22" spans="1:8" ht="28.5" customHeight="1" x14ac:dyDescent="0.25">
      <c r="A22" s="16" t="s">
        <v>20</v>
      </c>
      <c r="B22" s="14" t="s">
        <v>7</v>
      </c>
      <c r="C22" s="14" t="s">
        <v>25</v>
      </c>
      <c r="D22" s="14" t="s">
        <v>21</v>
      </c>
      <c r="E22" s="14"/>
      <c r="F22" s="15">
        <f>F23+F24+F25</f>
        <v>22577.999999999996</v>
      </c>
      <c r="G22" s="15">
        <f>G23+G24+G25</f>
        <v>4356.5</v>
      </c>
      <c r="H22" s="15">
        <f t="shared" si="1"/>
        <v>19.295331738860842</v>
      </c>
    </row>
    <row r="23" spans="1:8" ht="75" customHeight="1" x14ac:dyDescent="0.25">
      <c r="A23" s="13" t="s">
        <v>16</v>
      </c>
      <c r="B23" s="14" t="s">
        <v>7</v>
      </c>
      <c r="C23" s="14" t="s">
        <v>25</v>
      </c>
      <c r="D23" s="14" t="s">
        <v>21</v>
      </c>
      <c r="E23" s="14" t="s">
        <v>17</v>
      </c>
      <c r="F23" s="15">
        <v>20942.599999999999</v>
      </c>
      <c r="G23" s="15">
        <v>3858</v>
      </c>
      <c r="H23" s="15">
        <f t="shared" si="1"/>
        <v>18.421781440699821</v>
      </c>
    </row>
    <row r="24" spans="1:8" ht="28.5" customHeight="1" x14ac:dyDescent="0.25">
      <c r="A24" s="17" t="s">
        <v>22</v>
      </c>
      <c r="B24" s="14" t="s">
        <v>7</v>
      </c>
      <c r="C24" s="14" t="s">
        <v>25</v>
      </c>
      <c r="D24" s="14" t="s">
        <v>21</v>
      </c>
      <c r="E24" s="14" t="s">
        <v>23</v>
      </c>
      <c r="F24" s="15">
        <v>1471.1</v>
      </c>
      <c r="G24" s="15">
        <v>434.4</v>
      </c>
      <c r="H24" s="15">
        <f t="shared" si="1"/>
        <v>29.528923934470804</v>
      </c>
    </row>
    <row r="25" spans="1:8" ht="13.5" customHeight="1" x14ac:dyDescent="0.25">
      <c r="A25" s="13" t="s">
        <v>26</v>
      </c>
      <c r="B25" s="14" t="s">
        <v>7</v>
      </c>
      <c r="C25" s="14" t="s">
        <v>25</v>
      </c>
      <c r="D25" s="14" t="s">
        <v>21</v>
      </c>
      <c r="E25" s="14" t="s">
        <v>27</v>
      </c>
      <c r="F25" s="15">
        <v>164.3</v>
      </c>
      <c r="G25" s="15">
        <v>64.099999999999994</v>
      </c>
      <c r="H25" s="15">
        <f t="shared" si="1"/>
        <v>39.013998782714545</v>
      </c>
    </row>
    <row r="26" spans="1:8" ht="43.5" hidden="1" customHeight="1" x14ac:dyDescent="0.25">
      <c r="A26" s="13" t="s">
        <v>28</v>
      </c>
      <c r="B26" s="14" t="s">
        <v>7</v>
      </c>
      <c r="C26" s="14" t="s">
        <v>25</v>
      </c>
      <c r="D26" s="14" t="s">
        <v>29</v>
      </c>
      <c r="E26" s="14"/>
      <c r="F26" s="15"/>
      <c r="G26" s="15"/>
      <c r="H26" s="10" t="e">
        <f t="shared" si="1"/>
        <v>#DIV/0!</v>
      </c>
    </row>
    <row r="27" spans="1:8" ht="27" hidden="1" customHeight="1" x14ac:dyDescent="0.25">
      <c r="A27" s="13" t="s">
        <v>30</v>
      </c>
      <c r="B27" s="14" t="s">
        <v>7</v>
      </c>
      <c r="C27" s="14" t="s">
        <v>25</v>
      </c>
      <c r="D27" s="14" t="s">
        <v>31</v>
      </c>
      <c r="E27" s="18"/>
      <c r="F27" s="15"/>
      <c r="G27" s="15"/>
      <c r="H27" s="10" t="e">
        <f t="shared" si="1"/>
        <v>#DIV/0!</v>
      </c>
    </row>
    <row r="28" spans="1:8" ht="58.5" hidden="1" customHeight="1" x14ac:dyDescent="0.25">
      <c r="A28" s="13" t="s">
        <v>32</v>
      </c>
      <c r="B28" s="14" t="s">
        <v>7</v>
      </c>
      <c r="C28" s="14" t="s">
        <v>25</v>
      </c>
      <c r="D28" s="14" t="s">
        <v>33</v>
      </c>
      <c r="E28" s="18"/>
      <c r="F28" s="15"/>
      <c r="G28" s="15"/>
      <c r="H28" s="10" t="e">
        <f t="shared" si="1"/>
        <v>#DIV/0!</v>
      </c>
    </row>
    <row r="29" spans="1:8" ht="75" hidden="1" customHeight="1" x14ac:dyDescent="0.25">
      <c r="A29" s="13" t="s">
        <v>16</v>
      </c>
      <c r="B29" s="14" t="s">
        <v>7</v>
      </c>
      <c r="C29" s="14" t="s">
        <v>25</v>
      </c>
      <c r="D29" s="14" t="s">
        <v>33</v>
      </c>
      <c r="E29" s="18" t="s">
        <v>17</v>
      </c>
      <c r="F29" s="15"/>
      <c r="G29" s="15"/>
      <c r="H29" s="10" t="e">
        <f t="shared" si="1"/>
        <v>#DIV/0!</v>
      </c>
    </row>
    <row r="30" spans="1:8" ht="14.25" customHeight="1" x14ac:dyDescent="0.25">
      <c r="A30" s="12" t="s">
        <v>34</v>
      </c>
      <c r="B30" s="9" t="s">
        <v>7</v>
      </c>
      <c r="C30" s="9" t="s">
        <v>35</v>
      </c>
      <c r="D30" s="9"/>
      <c r="E30" s="19"/>
      <c r="F30" s="10">
        <f t="shared" ref="F30:G33" si="4">F31</f>
        <v>117.1</v>
      </c>
      <c r="G30" s="10">
        <f t="shared" si="4"/>
        <v>0</v>
      </c>
      <c r="H30" s="10">
        <f t="shared" si="1"/>
        <v>0</v>
      </c>
    </row>
    <row r="31" spans="1:8" ht="58.5" customHeight="1" x14ac:dyDescent="0.25">
      <c r="A31" s="13" t="s">
        <v>10</v>
      </c>
      <c r="B31" s="14" t="s">
        <v>7</v>
      </c>
      <c r="C31" s="14" t="s">
        <v>35</v>
      </c>
      <c r="D31" s="14" t="s">
        <v>11</v>
      </c>
      <c r="E31" s="19"/>
      <c r="F31" s="15">
        <f t="shared" si="4"/>
        <v>117.1</v>
      </c>
      <c r="G31" s="15">
        <f t="shared" si="4"/>
        <v>0</v>
      </c>
      <c r="H31" s="15">
        <f t="shared" si="1"/>
        <v>0</v>
      </c>
    </row>
    <row r="32" spans="1:8" ht="27.75" customHeight="1" x14ac:dyDescent="0.25">
      <c r="A32" s="16" t="s">
        <v>36</v>
      </c>
      <c r="B32" s="14" t="s">
        <v>7</v>
      </c>
      <c r="C32" s="14" t="s">
        <v>35</v>
      </c>
      <c r="D32" s="14" t="s">
        <v>37</v>
      </c>
      <c r="E32" s="18"/>
      <c r="F32" s="15">
        <f t="shared" si="4"/>
        <v>117.1</v>
      </c>
      <c r="G32" s="15">
        <f t="shared" si="4"/>
        <v>0</v>
      </c>
      <c r="H32" s="15">
        <f t="shared" si="1"/>
        <v>0</v>
      </c>
    </row>
    <row r="33" spans="1:8" ht="58.5" customHeight="1" x14ac:dyDescent="0.25">
      <c r="A33" s="13" t="s">
        <v>38</v>
      </c>
      <c r="B33" s="14" t="s">
        <v>7</v>
      </c>
      <c r="C33" s="14" t="s">
        <v>35</v>
      </c>
      <c r="D33" s="14" t="s">
        <v>39</v>
      </c>
      <c r="E33" s="18"/>
      <c r="F33" s="15">
        <f t="shared" si="4"/>
        <v>117.1</v>
      </c>
      <c r="G33" s="15">
        <f t="shared" si="4"/>
        <v>0</v>
      </c>
      <c r="H33" s="15">
        <f t="shared" si="1"/>
        <v>0</v>
      </c>
    </row>
    <row r="34" spans="1:8" ht="27" customHeight="1" x14ac:dyDescent="0.25">
      <c r="A34" s="17" t="s">
        <v>22</v>
      </c>
      <c r="B34" s="14" t="s">
        <v>7</v>
      </c>
      <c r="C34" s="14" t="s">
        <v>35</v>
      </c>
      <c r="D34" s="14" t="s">
        <v>39</v>
      </c>
      <c r="E34" s="18" t="s">
        <v>23</v>
      </c>
      <c r="F34" s="15">
        <v>117.1</v>
      </c>
      <c r="G34" s="15">
        <v>0</v>
      </c>
      <c r="H34" s="15">
        <f t="shared" si="1"/>
        <v>0</v>
      </c>
    </row>
    <row r="35" spans="1:8" ht="44.25" customHeight="1" x14ac:dyDescent="0.25">
      <c r="A35" s="12" t="s">
        <v>40</v>
      </c>
      <c r="B35" s="9" t="s">
        <v>7</v>
      </c>
      <c r="C35" s="9" t="s">
        <v>41</v>
      </c>
      <c r="D35" s="9"/>
      <c r="E35" s="9"/>
      <c r="F35" s="10">
        <f>F36</f>
        <v>6779.1</v>
      </c>
      <c r="G35" s="10">
        <f>G36</f>
        <v>1200.8</v>
      </c>
      <c r="H35" s="10">
        <f t="shared" si="1"/>
        <v>17.713265772742691</v>
      </c>
    </row>
    <row r="36" spans="1:8" ht="59.25" customHeight="1" x14ac:dyDescent="0.25">
      <c r="A36" s="13" t="s">
        <v>10</v>
      </c>
      <c r="B36" s="14" t="s">
        <v>7</v>
      </c>
      <c r="C36" s="14" t="s">
        <v>41</v>
      </c>
      <c r="D36" s="14" t="s">
        <v>11</v>
      </c>
      <c r="E36" s="9"/>
      <c r="F36" s="15">
        <f>F37</f>
        <v>6779.1</v>
      </c>
      <c r="G36" s="15">
        <f>G37</f>
        <v>1200.8</v>
      </c>
      <c r="H36" s="15">
        <f t="shared" si="1"/>
        <v>17.713265772742691</v>
      </c>
    </row>
    <row r="37" spans="1:8" ht="27.75" customHeight="1" x14ac:dyDescent="0.25">
      <c r="A37" s="16" t="s">
        <v>12</v>
      </c>
      <c r="B37" s="14" t="s">
        <v>7</v>
      </c>
      <c r="C37" s="14" t="s">
        <v>41</v>
      </c>
      <c r="D37" s="14" t="s">
        <v>13</v>
      </c>
      <c r="E37" s="14"/>
      <c r="F37" s="15">
        <f>F42+F38</f>
        <v>6779.1</v>
      </c>
      <c r="G37" s="15">
        <f>G42+G38</f>
        <v>1200.8</v>
      </c>
      <c r="H37" s="15">
        <f t="shared" si="1"/>
        <v>17.713265772742691</v>
      </c>
    </row>
    <row r="38" spans="1:8" ht="27" customHeight="1" x14ac:dyDescent="0.25">
      <c r="A38" s="16" t="s">
        <v>20</v>
      </c>
      <c r="B38" s="14" t="s">
        <v>7</v>
      </c>
      <c r="C38" s="14" t="s">
        <v>41</v>
      </c>
      <c r="D38" s="14" t="s">
        <v>21</v>
      </c>
      <c r="E38" s="14"/>
      <c r="F38" s="15">
        <f>F40+F39+F41</f>
        <v>5475.7</v>
      </c>
      <c r="G38" s="15">
        <f>G40+G39+G41</f>
        <v>984.9</v>
      </c>
      <c r="H38" s="15">
        <f t="shared" si="1"/>
        <v>17.98674142118816</v>
      </c>
    </row>
    <row r="39" spans="1:8" ht="75" customHeight="1" x14ac:dyDescent="0.25">
      <c r="A39" s="13" t="s">
        <v>16</v>
      </c>
      <c r="B39" s="14" t="s">
        <v>7</v>
      </c>
      <c r="C39" s="14" t="s">
        <v>41</v>
      </c>
      <c r="D39" s="14" t="s">
        <v>21</v>
      </c>
      <c r="E39" s="14" t="s">
        <v>17</v>
      </c>
      <c r="F39" s="15">
        <v>5344.7</v>
      </c>
      <c r="G39" s="15">
        <v>934.5</v>
      </c>
      <c r="H39" s="15">
        <f t="shared" si="1"/>
        <v>17.484610922970418</v>
      </c>
    </row>
    <row r="40" spans="1:8" ht="27.75" customHeight="1" x14ac:dyDescent="0.25">
      <c r="A40" s="17" t="s">
        <v>22</v>
      </c>
      <c r="B40" s="14" t="s">
        <v>7</v>
      </c>
      <c r="C40" s="14" t="s">
        <v>41</v>
      </c>
      <c r="D40" s="14" t="s">
        <v>21</v>
      </c>
      <c r="E40" s="14" t="s">
        <v>23</v>
      </c>
      <c r="F40" s="15">
        <v>131</v>
      </c>
      <c r="G40" s="15">
        <v>50.4</v>
      </c>
      <c r="H40" s="15">
        <f t="shared" si="1"/>
        <v>38.473282442748094</v>
      </c>
    </row>
    <row r="41" spans="1:8" ht="14.25" hidden="1" customHeight="1" x14ac:dyDescent="0.25">
      <c r="A41" s="13" t="s">
        <v>26</v>
      </c>
      <c r="B41" s="14" t="s">
        <v>7</v>
      </c>
      <c r="C41" s="14" t="s">
        <v>41</v>
      </c>
      <c r="D41" s="14" t="s">
        <v>21</v>
      </c>
      <c r="E41" s="14" t="s">
        <v>27</v>
      </c>
      <c r="F41" s="15"/>
      <c r="G41" s="15"/>
      <c r="H41" s="15" t="e">
        <f t="shared" si="1"/>
        <v>#DIV/0!</v>
      </c>
    </row>
    <row r="42" spans="1:8" ht="31.5" customHeight="1" x14ac:dyDescent="0.25">
      <c r="A42" s="13" t="s">
        <v>42</v>
      </c>
      <c r="B42" s="14" t="s">
        <v>7</v>
      </c>
      <c r="C42" s="14" t="s">
        <v>41</v>
      </c>
      <c r="D42" s="14" t="s">
        <v>43</v>
      </c>
      <c r="E42" s="18"/>
      <c r="F42" s="15">
        <f>F43+F44</f>
        <v>1303.4000000000001</v>
      </c>
      <c r="G42" s="15">
        <f>G43+G44</f>
        <v>215.9</v>
      </c>
      <c r="H42" s="15">
        <f t="shared" si="1"/>
        <v>16.564370108945834</v>
      </c>
    </row>
    <row r="43" spans="1:8" ht="75" customHeight="1" x14ac:dyDescent="0.25">
      <c r="A43" s="13" t="s">
        <v>16</v>
      </c>
      <c r="B43" s="14" t="s">
        <v>7</v>
      </c>
      <c r="C43" s="14" t="s">
        <v>41</v>
      </c>
      <c r="D43" s="14" t="s">
        <v>43</v>
      </c>
      <c r="E43" s="18" t="s">
        <v>17</v>
      </c>
      <c r="F43" s="15">
        <v>1290.4000000000001</v>
      </c>
      <c r="G43" s="15">
        <v>210</v>
      </c>
      <c r="H43" s="15">
        <f t="shared" si="1"/>
        <v>16.274023558586485</v>
      </c>
    </row>
    <row r="44" spans="1:8" ht="29.25" customHeight="1" x14ac:dyDescent="0.25">
      <c r="A44" s="17" t="s">
        <v>22</v>
      </c>
      <c r="B44" s="14" t="s">
        <v>7</v>
      </c>
      <c r="C44" s="14" t="s">
        <v>41</v>
      </c>
      <c r="D44" s="14" t="s">
        <v>43</v>
      </c>
      <c r="E44" s="18" t="s">
        <v>23</v>
      </c>
      <c r="F44" s="15">
        <v>13</v>
      </c>
      <c r="G44" s="15">
        <v>5.9</v>
      </c>
      <c r="H44" s="15">
        <f t="shared" si="1"/>
        <v>45.384615384615387</v>
      </c>
    </row>
    <row r="45" spans="1:8" ht="27.75" hidden="1" customHeight="1" x14ac:dyDescent="0.25">
      <c r="A45" s="20" t="s">
        <v>44</v>
      </c>
      <c r="B45" s="9" t="s">
        <v>7</v>
      </c>
      <c r="C45" s="9" t="s">
        <v>45</v>
      </c>
      <c r="D45" s="9"/>
      <c r="E45" s="19"/>
      <c r="F45" s="10">
        <f t="shared" ref="F45:G47" si="5">F46</f>
        <v>0</v>
      </c>
      <c r="G45" s="10">
        <f t="shared" si="5"/>
        <v>0</v>
      </c>
      <c r="H45" s="10" t="e">
        <f t="shared" si="1"/>
        <v>#DIV/0!</v>
      </c>
    </row>
    <row r="46" spans="1:8" ht="12.75" hidden="1" customHeight="1" x14ac:dyDescent="0.25">
      <c r="A46" s="13" t="s">
        <v>46</v>
      </c>
      <c r="B46" s="14" t="s">
        <v>7</v>
      </c>
      <c r="C46" s="14" t="s">
        <v>45</v>
      </c>
      <c r="D46" s="14" t="s">
        <v>47</v>
      </c>
      <c r="E46" s="18"/>
      <c r="F46" s="15">
        <f t="shared" si="5"/>
        <v>0</v>
      </c>
      <c r="G46" s="15">
        <f t="shared" si="5"/>
        <v>0</v>
      </c>
      <c r="H46" s="10" t="e">
        <f t="shared" si="1"/>
        <v>#DIV/0!</v>
      </c>
    </row>
    <row r="47" spans="1:8" ht="27" hidden="1" customHeight="1" x14ac:dyDescent="0.25">
      <c r="A47" s="13" t="s">
        <v>48</v>
      </c>
      <c r="B47" s="14" t="s">
        <v>7</v>
      </c>
      <c r="C47" s="14" t="s">
        <v>45</v>
      </c>
      <c r="D47" s="14" t="s">
        <v>49</v>
      </c>
      <c r="E47" s="18"/>
      <c r="F47" s="15">
        <f t="shared" si="5"/>
        <v>0</v>
      </c>
      <c r="G47" s="15">
        <f t="shared" si="5"/>
        <v>0</v>
      </c>
      <c r="H47" s="10" t="e">
        <f t="shared" si="1"/>
        <v>#DIV/0!</v>
      </c>
    </row>
    <row r="48" spans="1:8" ht="27" hidden="1" customHeight="1" x14ac:dyDescent="0.25">
      <c r="A48" s="13" t="s">
        <v>22</v>
      </c>
      <c r="B48" s="14" t="s">
        <v>7</v>
      </c>
      <c r="C48" s="14" t="s">
        <v>45</v>
      </c>
      <c r="D48" s="14" t="s">
        <v>49</v>
      </c>
      <c r="E48" s="18" t="s">
        <v>23</v>
      </c>
      <c r="F48" s="15"/>
      <c r="G48" s="15"/>
      <c r="H48" s="10" t="e">
        <f t="shared" si="1"/>
        <v>#DIV/0!</v>
      </c>
    </row>
    <row r="49" spans="1:8" ht="13.5" customHeight="1" x14ac:dyDescent="0.25">
      <c r="A49" s="12" t="s">
        <v>50</v>
      </c>
      <c r="B49" s="9" t="s">
        <v>7</v>
      </c>
      <c r="C49" s="9" t="s">
        <v>51</v>
      </c>
      <c r="D49" s="9"/>
      <c r="E49" s="9"/>
      <c r="F49" s="10">
        <f t="shared" ref="F49:G51" si="6">F50</f>
        <v>808.3</v>
      </c>
      <c r="G49" s="10">
        <f t="shared" si="6"/>
        <v>0</v>
      </c>
      <c r="H49" s="10">
        <f t="shared" si="1"/>
        <v>0</v>
      </c>
    </row>
    <row r="50" spans="1:8" ht="12" customHeight="1" x14ac:dyDescent="0.25">
      <c r="A50" s="13" t="s">
        <v>50</v>
      </c>
      <c r="B50" s="14" t="s">
        <v>7</v>
      </c>
      <c r="C50" s="14" t="s">
        <v>51</v>
      </c>
      <c r="D50" s="14" t="s">
        <v>52</v>
      </c>
      <c r="E50" s="14"/>
      <c r="F50" s="15">
        <f t="shared" si="6"/>
        <v>808.3</v>
      </c>
      <c r="G50" s="15">
        <f t="shared" si="6"/>
        <v>0</v>
      </c>
      <c r="H50" s="15">
        <f t="shared" si="1"/>
        <v>0</v>
      </c>
    </row>
    <row r="51" spans="1:8" ht="14.25" customHeight="1" x14ac:dyDescent="0.25">
      <c r="A51" s="13" t="s">
        <v>53</v>
      </c>
      <c r="B51" s="14" t="s">
        <v>7</v>
      </c>
      <c r="C51" s="14" t="s">
        <v>51</v>
      </c>
      <c r="D51" s="14" t="s">
        <v>54</v>
      </c>
      <c r="E51" s="14"/>
      <c r="F51" s="15">
        <f t="shared" si="6"/>
        <v>808.3</v>
      </c>
      <c r="G51" s="15">
        <f t="shared" si="6"/>
        <v>0</v>
      </c>
      <c r="H51" s="15">
        <f t="shared" si="1"/>
        <v>0</v>
      </c>
    </row>
    <row r="52" spans="1:8" ht="12.75" customHeight="1" x14ac:dyDescent="0.25">
      <c r="A52" s="13" t="s">
        <v>55</v>
      </c>
      <c r="B52" s="14" t="s">
        <v>7</v>
      </c>
      <c r="C52" s="14" t="s">
        <v>51</v>
      </c>
      <c r="D52" s="14" t="s">
        <v>54</v>
      </c>
      <c r="E52" s="14" t="s">
        <v>56</v>
      </c>
      <c r="F52" s="15">
        <v>808.3</v>
      </c>
      <c r="G52" s="15">
        <v>0</v>
      </c>
      <c r="H52" s="15">
        <f t="shared" si="1"/>
        <v>0</v>
      </c>
    </row>
    <row r="53" spans="1:8" ht="14.25" customHeight="1" x14ac:dyDescent="0.25">
      <c r="A53" s="12" t="s">
        <v>57</v>
      </c>
      <c r="B53" s="9" t="s">
        <v>7</v>
      </c>
      <c r="C53" s="9" t="s">
        <v>58</v>
      </c>
      <c r="D53" s="9"/>
      <c r="E53" s="9"/>
      <c r="F53" s="10">
        <f>F55+F74+F83+F61+F77+F71+F68</f>
        <v>13160.2</v>
      </c>
      <c r="G53" s="10">
        <f>G55+G74+G83+G61+G77+G71+G68</f>
        <v>1115.7</v>
      </c>
      <c r="H53" s="10">
        <f t="shared" si="1"/>
        <v>8.4778346833634757</v>
      </c>
    </row>
    <row r="54" spans="1:8" ht="60" customHeight="1" x14ac:dyDescent="0.25">
      <c r="A54" s="13" t="s">
        <v>10</v>
      </c>
      <c r="B54" s="14" t="s">
        <v>7</v>
      </c>
      <c r="C54" s="14" t="s">
        <v>58</v>
      </c>
      <c r="D54" s="14" t="s">
        <v>11</v>
      </c>
      <c r="E54" s="9"/>
      <c r="F54" s="15">
        <f>F55</f>
        <v>274</v>
      </c>
      <c r="G54" s="15">
        <f>G55</f>
        <v>25</v>
      </c>
      <c r="H54" s="15">
        <f t="shared" si="1"/>
        <v>9.1240875912408761</v>
      </c>
    </row>
    <row r="55" spans="1:8" ht="29.25" customHeight="1" x14ac:dyDescent="0.25">
      <c r="A55" s="16" t="s">
        <v>36</v>
      </c>
      <c r="B55" s="14" t="s">
        <v>7</v>
      </c>
      <c r="C55" s="14" t="s">
        <v>58</v>
      </c>
      <c r="D55" s="14" t="s">
        <v>37</v>
      </c>
      <c r="E55" s="14"/>
      <c r="F55" s="15">
        <f>F56</f>
        <v>274</v>
      </c>
      <c r="G55" s="15">
        <f>G56</f>
        <v>25</v>
      </c>
      <c r="H55" s="15">
        <f t="shared" si="1"/>
        <v>9.1240875912408761</v>
      </c>
    </row>
    <row r="56" spans="1:8" ht="28.5" customHeight="1" x14ac:dyDescent="0.25">
      <c r="A56" s="21" t="s">
        <v>59</v>
      </c>
      <c r="B56" s="14" t="s">
        <v>7</v>
      </c>
      <c r="C56" s="14" t="s">
        <v>58</v>
      </c>
      <c r="D56" s="14" t="s">
        <v>60</v>
      </c>
      <c r="E56" s="14"/>
      <c r="F56" s="15">
        <f>F57+F58+F59</f>
        <v>274</v>
      </c>
      <c r="G56" s="15">
        <f>G57+G58+G59</f>
        <v>25</v>
      </c>
      <c r="H56" s="15">
        <f t="shared" si="1"/>
        <v>9.1240875912408761</v>
      </c>
    </row>
    <row r="57" spans="1:8" ht="75.75" customHeight="1" x14ac:dyDescent="0.25">
      <c r="A57" s="13" t="s">
        <v>16</v>
      </c>
      <c r="B57" s="14" t="s">
        <v>7</v>
      </c>
      <c r="C57" s="14" t="s">
        <v>58</v>
      </c>
      <c r="D57" s="14" t="s">
        <v>60</v>
      </c>
      <c r="E57" s="14" t="s">
        <v>17</v>
      </c>
      <c r="F57" s="15">
        <v>263</v>
      </c>
      <c r="G57" s="15">
        <v>24.3</v>
      </c>
      <c r="H57" s="15">
        <f t="shared" si="1"/>
        <v>9.2395437262357412</v>
      </c>
    </row>
    <row r="58" spans="1:8" ht="27.75" customHeight="1" x14ac:dyDescent="0.25">
      <c r="A58" s="17" t="s">
        <v>22</v>
      </c>
      <c r="B58" s="14" t="s">
        <v>7</v>
      </c>
      <c r="C58" s="14" t="s">
        <v>58</v>
      </c>
      <c r="D58" s="14" t="s">
        <v>60</v>
      </c>
      <c r="E58" s="14" t="s">
        <v>23</v>
      </c>
      <c r="F58" s="15">
        <v>11</v>
      </c>
      <c r="G58" s="15">
        <v>0.7</v>
      </c>
      <c r="H58" s="15">
        <f t="shared" si="1"/>
        <v>6.3636363636363633</v>
      </c>
    </row>
    <row r="59" spans="1:8" ht="12.75" hidden="1" customHeight="1" x14ac:dyDescent="0.25">
      <c r="A59" s="13" t="s">
        <v>61</v>
      </c>
      <c r="B59" s="14" t="s">
        <v>7</v>
      </c>
      <c r="C59" s="14" t="s">
        <v>58</v>
      </c>
      <c r="D59" s="14" t="s">
        <v>60</v>
      </c>
      <c r="E59" s="14" t="s">
        <v>62</v>
      </c>
      <c r="F59" s="15"/>
      <c r="G59" s="15"/>
      <c r="H59" s="15" t="e">
        <f t="shared" si="1"/>
        <v>#DIV/0!</v>
      </c>
    </row>
    <row r="60" spans="1:8" ht="14.25" hidden="1" customHeight="1" x14ac:dyDescent="0.25">
      <c r="A60" s="13" t="s">
        <v>26</v>
      </c>
      <c r="B60" s="22" t="s">
        <v>7</v>
      </c>
      <c r="C60" s="22" t="s">
        <v>58</v>
      </c>
      <c r="D60" s="22" t="s">
        <v>63</v>
      </c>
      <c r="E60" s="22" t="s">
        <v>27</v>
      </c>
      <c r="F60" s="15"/>
      <c r="G60" s="15"/>
      <c r="H60" s="15" t="e">
        <f t="shared" si="1"/>
        <v>#DIV/0!</v>
      </c>
    </row>
    <row r="61" spans="1:8" ht="30.75" customHeight="1" x14ac:dyDescent="0.25">
      <c r="A61" s="13" t="s">
        <v>64</v>
      </c>
      <c r="B61" s="22" t="s">
        <v>7</v>
      </c>
      <c r="C61" s="22" t="s">
        <v>58</v>
      </c>
      <c r="D61" s="22" t="s">
        <v>65</v>
      </c>
      <c r="E61" s="22"/>
      <c r="F61" s="15">
        <f>F62</f>
        <v>2279</v>
      </c>
      <c r="G61" s="15">
        <f>G62</f>
        <v>352.5</v>
      </c>
      <c r="H61" s="15">
        <f t="shared" si="1"/>
        <v>15.467310223782359</v>
      </c>
    </row>
    <row r="62" spans="1:8" ht="27" customHeight="1" x14ac:dyDescent="0.25">
      <c r="A62" s="16" t="s">
        <v>66</v>
      </c>
      <c r="B62" s="22" t="s">
        <v>7</v>
      </c>
      <c r="C62" s="22" t="s">
        <v>58</v>
      </c>
      <c r="D62" s="22" t="s">
        <v>67</v>
      </c>
      <c r="E62" s="22"/>
      <c r="F62" s="15">
        <f>F63+F66</f>
        <v>2279</v>
      </c>
      <c r="G62" s="15">
        <f>G63+G66</f>
        <v>352.5</v>
      </c>
      <c r="H62" s="15">
        <f t="shared" si="1"/>
        <v>15.467310223782359</v>
      </c>
    </row>
    <row r="63" spans="1:8" ht="74.25" customHeight="1" x14ac:dyDescent="0.25">
      <c r="A63" s="16" t="s">
        <v>68</v>
      </c>
      <c r="B63" s="22" t="s">
        <v>7</v>
      </c>
      <c r="C63" s="22" t="s">
        <v>58</v>
      </c>
      <c r="D63" s="22" t="s">
        <v>69</v>
      </c>
      <c r="E63" s="22"/>
      <c r="F63" s="15">
        <f>F64+F65</f>
        <v>1853.5</v>
      </c>
      <c r="G63" s="15">
        <f>G64+G65</f>
        <v>352.5</v>
      </c>
      <c r="H63" s="15">
        <f t="shared" si="1"/>
        <v>19.018073914216345</v>
      </c>
    </row>
    <row r="64" spans="1:8" ht="73.5" customHeight="1" x14ac:dyDescent="0.25">
      <c r="A64" s="13" t="s">
        <v>16</v>
      </c>
      <c r="B64" s="22" t="s">
        <v>7</v>
      </c>
      <c r="C64" s="22" t="s">
        <v>58</v>
      </c>
      <c r="D64" s="22" t="s">
        <v>69</v>
      </c>
      <c r="E64" s="22" t="s">
        <v>17</v>
      </c>
      <c r="F64" s="15">
        <v>1773</v>
      </c>
      <c r="G64" s="15">
        <v>339</v>
      </c>
      <c r="H64" s="15">
        <f t="shared" si="1"/>
        <v>19.120135363790187</v>
      </c>
    </row>
    <row r="65" spans="1:8" ht="27" customHeight="1" x14ac:dyDescent="0.25">
      <c r="A65" s="17" t="s">
        <v>22</v>
      </c>
      <c r="B65" s="22" t="s">
        <v>7</v>
      </c>
      <c r="C65" s="22" t="s">
        <v>58</v>
      </c>
      <c r="D65" s="22" t="s">
        <v>69</v>
      </c>
      <c r="E65" s="22" t="s">
        <v>23</v>
      </c>
      <c r="F65" s="15">
        <v>80.5</v>
      </c>
      <c r="G65" s="15">
        <v>13.5</v>
      </c>
      <c r="H65" s="15">
        <f t="shared" si="1"/>
        <v>16.770186335403729</v>
      </c>
    </row>
    <row r="66" spans="1:8" ht="27" customHeight="1" x14ac:dyDescent="0.25">
      <c r="A66" s="13" t="s">
        <v>70</v>
      </c>
      <c r="B66" s="22" t="s">
        <v>7</v>
      </c>
      <c r="C66" s="22" t="s">
        <v>58</v>
      </c>
      <c r="D66" s="14" t="s">
        <v>71</v>
      </c>
      <c r="E66" s="18"/>
      <c r="F66" s="15">
        <f>F67</f>
        <v>425.5</v>
      </c>
      <c r="G66" s="15">
        <f>G67</f>
        <v>0</v>
      </c>
      <c r="H66" s="15">
        <f t="shared" si="1"/>
        <v>0</v>
      </c>
    </row>
    <row r="67" spans="1:8" ht="15.75" customHeight="1" x14ac:dyDescent="0.25">
      <c r="A67" s="13" t="s">
        <v>72</v>
      </c>
      <c r="B67" s="22" t="s">
        <v>7</v>
      </c>
      <c r="C67" s="22" t="s">
        <v>58</v>
      </c>
      <c r="D67" s="14" t="s">
        <v>71</v>
      </c>
      <c r="E67" s="18" t="s">
        <v>73</v>
      </c>
      <c r="F67" s="15">
        <v>425.5</v>
      </c>
      <c r="G67" s="15">
        <v>0</v>
      </c>
      <c r="H67" s="15">
        <f t="shared" si="1"/>
        <v>0</v>
      </c>
    </row>
    <row r="68" spans="1:8" ht="75" customHeight="1" x14ac:dyDescent="0.25">
      <c r="A68" s="17" t="s">
        <v>74</v>
      </c>
      <c r="B68" s="22" t="s">
        <v>7</v>
      </c>
      <c r="C68" s="22" t="s">
        <v>58</v>
      </c>
      <c r="D68" s="14" t="s">
        <v>75</v>
      </c>
      <c r="E68" s="14"/>
      <c r="F68" s="15">
        <f>F69</f>
        <v>2477.1999999999998</v>
      </c>
      <c r="G68" s="15">
        <f>G69</f>
        <v>738.2</v>
      </c>
      <c r="H68" s="15">
        <f t="shared" si="1"/>
        <v>29.799773938317458</v>
      </c>
    </row>
    <row r="69" spans="1:8" ht="27" customHeight="1" x14ac:dyDescent="0.25">
      <c r="A69" s="23" t="s">
        <v>76</v>
      </c>
      <c r="B69" s="22" t="s">
        <v>7</v>
      </c>
      <c r="C69" s="22" t="s">
        <v>58</v>
      </c>
      <c r="D69" s="14" t="s">
        <v>77</v>
      </c>
      <c r="E69" s="14"/>
      <c r="F69" s="15">
        <f>F70</f>
        <v>2477.1999999999998</v>
      </c>
      <c r="G69" s="15">
        <f>G70</f>
        <v>738.2</v>
      </c>
      <c r="H69" s="15">
        <f t="shared" si="1"/>
        <v>29.799773938317458</v>
      </c>
    </row>
    <row r="70" spans="1:8" ht="27" customHeight="1" x14ac:dyDescent="0.25">
      <c r="A70" s="17" t="s">
        <v>22</v>
      </c>
      <c r="B70" s="22" t="s">
        <v>7</v>
      </c>
      <c r="C70" s="22" t="s">
        <v>58</v>
      </c>
      <c r="D70" s="14" t="s">
        <v>77</v>
      </c>
      <c r="E70" s="14" t="s">
        <v>23</v>
      </c>
      <c r="F70" s="15">
        <v>2477.1999999999998</v>
      </c>
      <c r="G70" s="15">
        <v>738.2</v>
      </c>
      <c r="H70" s="15">
        <f t="shared" si="1"/>
        <v>29.799773938317458</v>
      </c>
    </row>
    <row r="71" spans="1:8" ht="45" customHeight="1" x14ac:dyDescent="0.25">
      <c r="A71" s="23" t="s">
        <v>78</v>
      </c>
      <c r="B71" s="22" t="s">
        <v>7</v>
      </c>
      <c r="C71" s="22" t="s">
        <v>58</v>
      </c>
      <c r="D71" s="22" t="s">
        <v>79</v>
      </c>
      <c r="E71" s="22"/>
      <c r="F71" s="15">
        <f>F72</f>
        <v>100</v>
      </c>
      <c r="G71" s="15">
        <f>G72</f>
        <v>0</v>
      </c>
      <c r="H71" s="15">
        <f t="shared" si="1"/>
        <v>0</v>
      </c>
    </row>
    <row r="72" spans="1:8" ht="27" customHeight="1" x14ac:dyDescent="0.25">
      <c r="A72" s="23" t="s">
        <v>76</v>
      </c>
      <c r="B72" s="22" t="s">
        <v>7</v>
      </c>
      <c r="C72" s="22" t="s">
        <v>58</v>
      </c>
      <c r="D72" s="22" t="s">
        <v>80</v>
      </c>
      <c r="E72" s="22"/>
      <c r="F72" s="15">
        <f>F73</f>
        <v>100</v>
      </c>
      <c r="G72" s="15">
        <f>G73</f>
        <v>0</v>
      </c>
      <c r="H72" s="15">
        <f t="shared" ref="H72:H135" si="7">G72/F72*100</f>
        <v>0</v>
      </c>
    </row>
    <row r="73" spans="1:8" ht="27" customHeight="1" x14ac:dyDescent="0.25">
      <c r="A73" s="13" t="s">
        <v>81</v>
      </c>
      <c r="B73" s="22" t="s">
        <v>7</v>
      </c>
      <c r="C73" s="22" t="s">
        <v>58</v>
      </c>
      <c r="D73" s="22" t="s">
        <v>80</v>
      </c>
      <c r="E73" s="22" t="s">
        <v>82</v>
      </c>
      <c r="F73" s="15">
        <v>100</v>
      </c>
      <c r="G73" s="15">
        <v>0</v>
      </c>
      <c r="H73" s="15">
        <f t="shared" si="7"/>
        <v>0</v>
      </c>
    </row>
    <row r="74" spans="1:8" ht="76.5" hidden="1" customHeight="1" x14ac:dyDescent="0.25">
      <c r="A74" s="23" t="s">
        <v>83</v>
      </c>
      <c r="B74" s="22" t="s">
        <v>7</v>
      </c>
      <c r="C74" s="22" t="s">
        <v>58</v>
      </c>
      <c r="D74" s="22" t="s">
        <v>84</v>
      </c>
      <c r="E74" s="22"/>
      <c r="F74" s="15">
        <f>F75</f>
        <v>0</v>
      </c>
      <c r="G74" s="15">
        <f>G75</f>
        <v>0</v>
      </c>
      <c r="H74" s="15" t="e">
        <f t="shared" si="7"/>
        <v>#DIV/0!</v>
      </c>
    </row>
    <row r="75" spans="1:8" ht="27" hidden="1" customHeight="1" x14ac:dyDescent="0.25">
      <c r="A75" s="23" t="s">
        <v>76</v>
      </c>
      <c r="B75" s="22" t="s">
        <v>7</v>
      </c>
      <c r="C75" s="22" t="s">
        <v>58</v>
      </c>
      <c r="D75" s="22" t="s">
        <v>85</v>
      </c>
      <c r="E75" s="22"/>
      <c r="F75" s="15">
        <f>F76</f>
        <v>0</v>
      </c>
      <c r="G75" s="15">
        <f>G76</f>
        <v>0</v>
      </c>
      <c r="H75" s="15" t="e">
        <f t="shared" si="7"/>
        <v>#DIV/0!</v>
      </c>
    </row>
    <row r="76" spans="1:8" ht="27" hidden="1" customHeight="1" x14ac:dyDescent="0.25">
      <c r="A76" s="17" t="s">
        <v>22</v>
      </c>
      <c r="B76" s="22" t="s">
        <v>7</v>
      </c>
      <c r="C76" s="22" t="s">
        <v>58</v>
      </c>
      <c r="D76" s="22" t="s">
        <v>85</v>
      </c>
      <c r="E76" s="22" t="s">
        <v>23</v>
      </c>
      <c r="F76" s="15"/>
      <c r="G76" s="15"/>
      <c r="H76" s="15" t="e">
        <f t="shared" si="7"/>
        <v>#DIV/0!</v>
      </c>
    </row>
    <row r="77" spans="1:8" ht="46.5" customHeight="1" x14ac:dyDescent="0.25">
      <c r="A77" s="13" t="s">
        <v>86</v>
      </c>
      <c r="B77" s="22" t="s">
        <v>7</v>
      </c>
      <c r="C77" s="22" t="s">
        <v>58</v>
      </c>
      <c r="D77" s="22" t="s">
        <v>87</v>
      </c>
      <c r="E77" s="24"/>
      <c r="F77" s="15">
        <f>F78</f>
        <v>10</v>
      </c>
      <c r="G77" s="15">
        <f>G78</f>
        <v>0</v>
      </c>
      <c r="H77" s="15">
        <f t="shared" si="7"/>
        <v>0</v>
      </c>
    </row>
    <row r="78" spans="1:8" ht="30" customHeight="1" x14ac:dyDescent="0.25">
      <c r="A78" s="23" t="s">
        <v>76</v>
      </c>
      <c r="B78" s="22" t="s">
        <v>7</v>
      </c>
      <c r="C78" s="22" t="s">
        <v>58</v>
      </c>
      <c r="D78" s="22" t="s">
        <v>88</v>
      </c>
      <c r="E78" s="24"/>
      <c r="F78" s="15">
        <f>F79</f>
        <v>10</v>
      </c>
      <c r="G78" s="15">
        <f>G79</f>
        <v>0</v>
      </c>
      <c r="H78" s="15">
        <f t="shared" si="7"/>
        <v>0</v>
      </c>
    </row>
    <row r="79" spans="1:8" ht="27" customHeight="1" x14ac:dyDescent="0.25">
      <c r="A79" s="17" t="s">
        <v>22</v>
      </c>
      <c r="B79" s="22" t="s">
        <v>7</v>
      </c>
      <c r="C79" s="22" t="s">
        <v>58</v>
      </c>
      <c r="D79" s="22" t="s">
        <v>88</v>
      </c>
      <c r="E79" s="22" t="s">
        <v>23</v>
      </c>
      <c r="F79" s="15">
        <v>10</v>
      </c>
      <c r="G79" s="15">
        <v>0</v>
      </c>
      <c r="H79" s="15">
        <f t="shared" si="7"/>
        <v>0</v>
      </c>
    </row>
    <row r="80" spans="1:8" ht="58.15" hidden="1" customHeight="1" x14ac:dyDescent="0.25">
      <c r="A80" s="17" t="s">
        <v>89</v>
      </c>
      <c r="B80" s="22" t="s">
        <v>7</v>
      </c>
      <c r="C80" s="22" t="s">
        <v>58</v>
      </c>
      <c r="D80" s="14" t="s">
        <v>90</v>
      </c>
      <c r="E80" s="14"/>
      <c r="F80" s="15">
        <f>F81</f>
        <v>0</v>
      </c>
      <c r="G80" s="15">
        <f>G81</f>
        <v>0</v>
      </c>
      <c r="H80" s="15" t="e">
        <f t="shared" si="7"/>
        <v>#DIV/0!</v>
      </c>
    </row>
    <row r="81" spans="1:8" ht="27" hidden="1" customHeight="1" x14ac:dyDescent="0.25">
      <c r="A81" s="23" t="s">
        <v>91</v>
      </c>
      <c r="B81" s="22" t="s">
        <v>7</v>
      </c>
      <c r="C81" s="22" t="s">
        <v>58</v>
      </c>
      <c r="D81" s="14" t="s">
        <v>92</v>
      </c>
      <c r="E81" s="14"/>
      <c r="F81" s="15">
        <f>F82</f>
        <v>0</v>
      </c>
      <c r="G81" s="15">
        <f>G82</f>
        <v>0</v>
      </c>
      <c r="H81" s="15" t="e">
        <f t="shared" si="7"/>
        <v>#DIV/0!</v>
      </c>
    </row>
    <row r="82" spans="1:8" ht="27" hidden="1" customHeight="1" x14ac:dyDescent="0.25">
      <c r="A82" s="17" t="s">
        <v>22</v>
      </c>
      <c r="B82" s="22" t="s">
        <v>7</v>
      </c>
      <c r="C82" s="22" t="s">
        <v>58</v>
      </c>
      <c r="D82" s="14" t="s">
        <v>92</v>
      </c>
      <c r="E82" s="14" t="s">
        <v>23</v>
      </c>
      <c r="F82" s="15"/>
      <c r="G82" s="15"/>
      <c r="H82" s="15" t="e">
        <f t="shared" si="7"/>
        <v>#DIV/0!</v>
      </c>
    </row>
    <row r="83" spans="1:8" ht="44.25" customHeight="1" x14ac:dyDescent="0.25">
      <c r="A83" s="17" t="s">
        <v>93</v>
      </c>
      <c r="B83" s="22" t="s">
        <v>7</v>
      </c>
      <c r="C83" s="22" t="s">
        <v>58</v>
      </c>
      <c r="D83" s="22" t="s">
        <v>94</v>
      </c>
      <c r="E83" s="22"/>
      <c r="F83" s="15">
        <f>F84</f>
        <v>8020</v>
      </c>
      <c r="G83" s="15">
        <f>G84</f>
        <v>0</v>
      </c>
      <c r="H83" s="15">
        <f t="shared" si="7"/>
        <v>0</v>
      </c>
    </row>
    <row r="84" spans="1:8" ht="28.5" customHeight="1" x14ac:dyDescent="0.25">
      <c r="A84" s="13" t="s">
        <v>95</v>
      </c>
      <c r="B84" s="22" t="s">
        <v>7</v>
      </c>
      <c r="C84" s="22" t="s">
        <v>58</v>
      </c>
      <c r="D84" s="22" t="s">
        <v>96</v>
      </c>
      <c r="E84" s="22"/>
      <c r="F84" s="15">
        <f>F85</f>
        <v>8020</v>
      </c>
      <c r="G84" s="15">
        <f>G85</f>
        <v>0</v>
      </c>
      <c r="H84" s="15">
        <f t="shared" si="7"/>
        <v>0</v>
      </c>
    </row>
    <row r="85" spans="1:8" ht="12.75" customHeight="1" x14ac:dyDescent="0.25">
      <c r="A85" s="13" t="s">
        <v>97</v>
      </c>
      <c r="B85" s="22" t="s">
        <v>7</v>
      </c>
      <c r="C85" s="22" t="s">
        <v>58</v>
      </c>
      <c r="D85" s="22" t="s">
        <v>98</v>
      </c>
      <c r="E85" s="22"/>
      <c r="F85" s="15">
        <f>F87+F86</f>
        <v>8020</v>
      </c>
      <c r="G85" s="15">
        <f>G87+G86</f>
        <v>0</v>
      </c>
      <c r="H85" s="15">
        <f t="shared" si="7"/>
        <v>0</v>
      </c>
    </row>
    <row r="86" spans="1:8" ht="27" customHeight="1" x14ac:dyDescent="0.25">
      <c r="A86" s="17" t="s">
        <v>22</v>
      </c>
      <c r="B86" s="22" t="s">
        <v>7</v>
      </c>
      <c r="C86" s="22" t="s">
        <v>58</v>
      </c>
      <c r="D86" s="22" t="s">
        <v>98</v>
      </c>
      <c r="E86" s="22" t="s">
        <v>23</v>
      </c>
      <c r="F86" s="15">
        <v>8020</v>
      </c>
      <c r="G86" s="15">
        <v>0</v>
      </c>
      <c r="H86" s="15">
        <f t="shared" si="7"/>
        <v>0</v>
      </c>
    </row>
    <row r="87" spans="1:8" ht="15.75" hidden="1" customHeight="1" x14ac:dyDescent="0.25">
      <c r="A87" s="13" t="s">
        <v>99</v>
      </c>
      <c r="B87" s="22" t="s">
        <v>7</v>
      </c>
      <c r="C87" s="22" t="s">
        <v>58</v>
      </c>
      <c r="D87" s="22" t="s">
        <v>98</v>
      </c>
      <c r="E87" s="22" t="s">
        <v>100</v>
      </c>
      <c r="F87" s="15"/>
      <c r="G87" s="15"/>
      <c r="H87" s="10" t="e">
        <f t="shared" si="7"/>
        <v>#DIV/0!</v>
      </c>
    </row>
    <row r="88" spans="1:8" ht="12.75" customHeight="1" x14ac:dyDescent="0.25">
      <c r="A88" s="8" t="s">
        <v>101</v>
      </c>
      <c r="B88" s="25" t="s">
        <v>9</v>
      </c>
      <c r="C88" s="25"/>
      <c r="D88" s="25"/>
      <c r="E88" s="25"/>
      <c r="F88" s="10">
        <f t="shared" ref="F88:G92" si="8">F89</f>
        <v>1679</v>
      </c>
      <c r="G88" s="10">
        <f t="shared" si="8"/>
        <v>419.7</v>
      </c>
      <c r="H88" s="10">
        <f t="shared" si="7"/>
        <v>24.99702203692674</v>
      </c>
    </row>
    <row r="89" spans="1:8" ht="27.75" customHeight="1" x14ac:dyDescent="0.25">
      <c r="A89" s="8" t="s">
        <v>102</v>
      </c>
      <c r="B89" s="25" t="s">
        <v>9</v>
      </c>
      <c r="C89" s="25" t="s">
        <v>19</v>
      </c>
      <c r="D89" s="25"/>
      <c r="E89" s="25"/>
      <c r="F89" s="10">
        <f t="shared" si="8"/>
        <v>1679</v>
      </c>
      <c r="G89" s="10">
        <f t="shared" si="8"/>
        <v>419.7</v>
      </c>
      <c r="H89" s="10">
        <f t="shared" si="7"/>
        <v>24.99702203692674</v>
      </c>
    </row>
    <row r="90" spans="1:8" ht="61.5" customHeight="1" x14ac:dyDescent="0.25">
      <c r="A90" s="13" t="s">
        <v>10</v>
      </c>
      <c r="B90" s="22" t="s">
        <v>9</v>
      </c>
      <c r="C90" s="22" t="s">
        <v>19</v>
      </c>
      <c r="D90" s="22" t="s">
        <v>11</v>
      </c>
      <c r="E90" s="25"/>
      <c r="F90" s="15">
        <f t="shared" si="8"/>
        <v>1679</v>
      </c>
      <c r="G90" s="15">
        <f t="shared" si="8"/>
        <v>419.7</v>
      </c>
      <c r="H90" s="15">
        <f t="shared" si="7"/>
        <v>24.99702203692674</v>
      </c>
    </row>
    <row r="91" spans="1:8" ht="27.75" customHeight="1" x14ac:dyDescent="0.25">
      <c r="A91" s="16" t="s">
        <v>36</v>
      </c>
      <c r="B91" s="22" t="s">
        <v>9</v>
      </c>
      <c r="C91" s="22" t="s">
        <v>19</v>
      </c>
      <c r="D91" s="22" t="s">
        <v>37</v>
      </c>
      <c r="E91" s="22"/>
      <c r="F91" s="15">
        <f t="shared" si="8"/>
        <v>1679</v>
      </c>
      <c r="G91" s="15">
        <f t="shared" si="8"/>
        <v>419.7</v>
      </c>
      <c r="H91" s="15">
        <f t="shared" si="7"/>
        <v>24.99702203692674</v>
      </c>
    </row>
    <row r="92" spans="1:8" ht="43.5" customHeight="1" x14ac:dyDescent="0.25">
      <c r="A92" s="16" t="s">
        <v>103</v>
      </c>
      <c r="B92" s="14" t="s">
        <v>9</v>
      </c>
      <c r="C92" s="14" t="s">
        <v>19</v>
      </c>
      <c r="D92" s="14" t="s">
        <v>104</v>
      </c>
      <c r="E92" s="22"/>
      <c r="F92" s="15">
        <f t="shared" si="8"/>
        <v>1679</v>
      </c>
      <c r="G92" s="15">
        <f t="shared" si="8"/>
        <v>419.7</v>
      </c>
      <c r="H92" s="15">
        <f t="shared" si="7"/>
        <v>24.99702203692674</v>
      </c>
    </row>
    <row r="93" spans="1:8" ht="12.75" customHeight="1" x14ac:dyDescent="0.25">
      <c r="A93" s="13" t="s">
        <v>61</v>
      </c>
      <c r="B93" s="14" t="s">
        <v>9</v>
      </c>
      <c r="C93" s="14" t="s">
        <v>19</v>
      </c>
      <c r="D93" s="14" t="s">
        <v>104</v>
      </c>
      <c r="E93" s="22" t="s">
        <v>62</v>
      </c>
      <c r="F93" s="15">
        <v>1679</v>
      </c>
      <c r="G93" s="15">
        <v>419.7</v>
      </c>
      <c r="H93" s="15">
        <f t="shared" si="7"/>
        <v>24.99702203692674</v>
      </c>
    </row>
    <row r="94" spans="1:8" ht="43.5" customHeight="1" x14ac:dyDescent="0.25">
      <c r="A94" s="8" t="s">
        <v>105</v>
      </c>
      <c r="B94" s="9" t="s">
        <v>19</v>
      </c>
      <c r="C94" s="9"/>
      <c r="D94" s="9"/>
      <c r="E94" s="9"/>
      <c r="F94" s="10">
        <f>F95+F126+F106</f>
        <v>4962.8</v>
      </c>
      <c r="G94" s="10">
        <f>G95+G126+G106</f>
        <v>980.9</v>
      </c>
      <c r="H94" s="10">
        <f t="shared" si="7"/>
        <v>19.765051986781653</v>
      </c>
    </row>
    <row r="95" spans="1:8" ht="42" hidden="1" customHeight="1" x14ac:dyDescent="0.25">
      <c r="A95" s="12" t="s">
        <v>106</v>
      </c>
      <c r="B95" s="9" t="s">
        <v>19</v>
      </c>
      <c r="C95" s="9" t="s">
        <v>107</v>
      </c>
      <c r="D95" s="9"/>
      <c r="E95" s="9"/>
      <c r="F95" s="10">
        <f>F96+F102</f>
        <v>0</v>
      </c>
      <c r="G95" s="10">
        <f>G96+G102</f>
        <v>0</v>
      </c>
      <c r="H95" s="10" t="e">
        <f t="shared" si="7"/>
        <v>#DIV/0!</v>
      </c>
    </row>
    <row r="96" spans="1:8" ht="27" hidden="1" customHeight="1" x14ac:dyDescent="0.25">
      <c r="A96" s="13" t="s">
        <v>64</v>
      </c>
      <c r="B96" s="14" t="s">
        <v>19</v>
      </c>
      <c r="C96" s="14" t="s">
        <v>107</v>
      </c>
      <c r="D96" s="14" t="s">
        <v>65</v>
      </c>
      <c r="E96" s="9"/>
      <c r="F96" s="15">
        <f>F97</f>
        <v>0</v>
      </c>
      <c r="G96" s="15">
        <f>G97</f>
        <v>0</v>
      </c>
      <c r="H96" s="10" t="e">
        <f t="shared" si="7"/>
        <v>#DIV/0!</v>
      </c>
    </row>
    <row r="97" spans="1:8" ht="26.25" hidden="1" customHeight="1" x14ac:dyDescent="0.25">
      <c r="A97" s="16" t="s">
        <v>66</v>
      </c>
      <c r="B97" s="14" t="s">
        <v>19</v>
      </c>
      <c r="C97" s="14" t="s">
        <v>107</v>
      </c>
      <c r="D97" s="14" t="s">
        <v>67</v>
      </c>
      <c r="E97" s="14"/>
      <c r="F97" s="15">
        <f>F98</f>
        <v>0</v>
      </c>
      <c r="G97" s="15">
        <f>G98</f>
        <v>0</v>
      </c>
      <c r="H97" s="10" t="e">
        <f t="shared" si="7"/>
        <v>#DIV/0!</v>
      </c>
    </row>
    <row r="98" spans="1:8" ht="42.75" hidden="1" customHeight="1" x14ac:dyDescent="0.25">
      <c r="A98" s="13" t="s">
        <v>108</v>
      </c>
      <c r="B98" s="14" t="s">
        <v>19</v>
      </c>
      <c r="C98" s="14" t="s">
        <v>107</v>
      </c>
      <c r="D98" s="14" t="s">
        <v>109</v>
      </c>
      <c r="E98" s="14"/>
      <c r="F98" s="15">
        <f>F99+F100+F101</f>
        <v>0</v>
      </c>
      <c r="G98" s="15">
        <f>G99+G100+G101</f>
        <v>0</v>
      </c>
      <c r="H98" s="10" t="e">
        <f t="shared" si="7"/>
        <v>#DIV/0!</v>
      </c>
    </row>
    <row r="99" spans="1:8" ht="72.75" hidden="1" customHeight="1" x14ac:dyDescent="0.25">
      <c r="A99" s="13" t="s">
        <v>16</v>
      </c>
      <c r="B99" s="14" t="s">
        <v>19</v>
      </c>
      <c r="C99" s="14" t="s">
        <v>107</v>
      </c>
      <c r="D99" s="14" t="s">
        <v>109</v>
      </c>
      <c r="E99" s="14" t="s">
        <v>17</v>
      </c>
      <c r="F99" s="15"/>
      <c r="G99" s="15"/>
      <c r="H99" s="10" t="e">
        <f t="shared" si="7"/>
        <v>#DIV/0!</v>
      </c>
    </row>
    <row r="100" spans="1:8" ht="27" hidden="1" customHeight="1" x14ac:dyDescent="0.25">
      <c r="A100" s="17" t="s">
        <v>22</v>
      </c>
      <c r="B100" s="14" t="s">
        <v>19</v>
      </c>
      <c r="C100" s="14" t="s">
        <v>107</v>
      </c>
      <c r="D100" s="14" t="s">
        <v>109</v>
      </c>
      <c r="E100" s="14" t="s">
        <v>23</v>
      </c>
      <c r="F100" s="15"/>
      <c r="G100" s="15"/>
      <c r="H100" s="10" t="e">
        <f t="shared" si="7"/>
        <v>#DIV/0!</v>
      </c>
    </row>
    <row r="101" spans="1:8" ht="16.5" hidden="1" customHeight="1" x14ac:dyDescent="0.25">
      <c r="A101" s="13" t="s">
        <v>26</v>
      </c>
      <c r="B101" s="14" t="s">
        <v>19</v>
      </c>
      <c r="C101" s="14" t="s">
        <v>107</v>
      </c>
      <c r="D101" s="14" t="s">
        <v>109</v>
      </c>
      <c r="E101" s="14" t="s">
        <v>27</v>
      </c>
      <c r="F101" s="15"/>
      <c r="G101" s="15"/>
      <c r="H101" s="10" t="e">
        <f t="shared" si="7"/>
        <v>#DIV/0!</v>
      </c>
    </row>
    <row r="102" spans="1:8" ht="44.25" hidden="1" customHeight="1" x14ac:dyDescent="0.25">
      <c r="A102" s="17" t="s">
        <v>93</v>
      </c>
      <c r="B102" s="22" t="s">
        <v>19</v>
      </c>
      <c r="C102" s="22" t="s">
        <v>107</v>
      </c>
      <c r="D102" s="22" t="s">
        <v>94</v>
      </c>
      <c r="E102" s="14"/>
      <c r="F102" s="15">
        <f t="shared" ref="F102:G104" si="9">F103</f>
        <v>0</v>
      </c>
      <c r="G102" s="15">
        <f t="shared" si="9"/>
        <v>0</v>
      </c>
      <c r="H102" s="10" t="e">
        <f t="shared" si="7"/>
        <v>#DIV/0!</v>
      </c>
    </row>
    <row r="103" spans="1:8" ht="13.5" hidden="1" customHeight="1" x14ac:dyDescent="0.25">
      <c r="A103" s="13" t="s">
        <v>50</v>
      </c>
      <c r="B103" s="22" t="s">
        <v>19</v>
      </c>
      <c r="C103" s="22" t="s">
        <v>107</v>
      </c>
      <c r="D103" s="22" t="s">
        <v>52</v>
      </c>
      <c r="E103" s="22"/>
      <c r="F103" s="15">
        <f t="shared" si="9"/>
        <v>0</v>
      </c>
      <c r="G103" s="15">
        <f t="shared" si="9"/>
        <v>0</v>
      </c>
      <c r="H103" s="10" t="e">
        <f t="shared" si="7"/>
        <v>#DIV/0!</v>
      </c>
    </row>
    <row r="104" spans="1:8" ht="16.5" hidden="1" customHeight="1" x14ac:dyDescent="0.25">
      <c r="A104" s="13" t="s">
        <v>53</v>
      </c>
      <c r="B104" s="22" t="s">
        <v>19</v>
      </c>
      <c r="C104" s="22" t="s">
        <v>107</v>
      </c>
      <c r="D104" s="22" t="s">
        <v>54</v>
      </c>
      <c r="E104" s="22"/>
      <c r="F104" s="15">
        <f t="shared" si="9"/>
        <v>0</v>
      </c>
      <c r="G104" s="15">
        <f t="shared" si="9"/>
        <v>0</v>
      </c>
      <c r="H104" s="10" t="e">
        <f t="shared" si="7"/>
        <v>#DIV/0!</v>
      </c>
    </row>
    <row r="105" spans="1:8" ht="26.25" hidden="1" customHeight="1" x14ac:dyDescent="0.25">
      <c r="A105" s="13" t="s">
        <v>110</v>
      </c>
      <c r="B105" s="22" t="s">
        <v>19</v>
      </c>
      <c r="C105" s="22" t="s">
        <v>107</v>
      </c>
      <c r="D105" s="22" t="s">
        <v>54</v>
      </c>
      <c r="E105" s="22" t="s">
        <v>23</v>
      </c>
      <c r="F105" s="15"/>
      <c r="G105" s="15"/>
      <c r="H105" s="10" t="e">
        <f t="shared" si="7"/>
        <v>#DIV/0!</v>
      </c>
    </row>
    <row r="106" spans="1:8" ht="63" x14ac:dyDescent="0.25">
      <c r="A106" s="12" t="s">
        <v>539</v>
      </c>
      <c r="B106" s="25" t="s">
        <v>19</v>
      </c>
      <c r="C106" s="25" t="s">
        <v>111</v>
      </c>
      <c r="D106" s="25"/>
      <c r="E106" s="25"/>
      <c r="F106" s="10">
        <f>F107+F116+F120+F113</f>
        <v>4622.8</v>
      </c>
      <c r="G106" s="10">
        <f>G107+G116+G120+G113</f>
        <v>930.8</v>
      </c>
      <c r="H106" s="10">
        <f t="shared" si="7"/>
        <v>20.134983127109109</v>
      </c>
    </row>
    <row r="107" spans="1:8" ht="26.25" customHeight="1" x14ac:dyDescent="0.25">
      <c r="A107" s="13" t="s">
        <v>64</v>
      </c>
      <c r="B107" s="14" t="s">
        <v>19</v>
      </c>
      <c r="C107" s="14" t="s">
        <v>111</v>
      </c>
      <c r="D107" s="14" t="s">
        <v>65</v>
      </c>
      <c r="E107" s="9"/>
      <c r="F107" s="15">
        <f>F108</f>
        <v>3624.4</v>
      </c>
      <c r="G107" s="15">
        <f>G108</f>
        <v>580.20000000000005</v>
      </c>
      <c r="H107" s="15">
        <f t="shared" si="7"/>
        <v>16.008166868999009</v>
      </c>
    </row>
    <row r="108" spans="1:8" ht="30.75" customHeight="1" x14ac:dyDescent="0.25">
      <c r="A108" s="16" t="s">
        <v>66</v>
      </c>
      <c r="B108" s="14" t="s">
        <v>19</v>
      </c>
      <c r="C108" s="22" t="s">
        <v>111</v>
      </c>
      <c r="D108" s="14" t="s">
        <v>67</v>
      </c>
      <c r="E108" s="14"/>
      <c r="F108" s="15">
        <f>F109</f>
        <v>3624.4</v>
      </c>
      <c r="G108" s="15">
        <f>G109</f>
        <v>580.20000000000005</v>
      </c>
      <c r="H108" s="15">
        <f t="shared" si="7"/>
        <v>16.008166868999009</v>
      </c>
    </row>
    <row r="109" spans="1:8" ht="43.5" customHeight="1" x14ac:dyDescent="0.25">
      <c r="A109" s="13" t="s">
        <v>108</v>
      </c>
      <c r="B109" s="14" t="s">
        <v>19</v>
      </c>
      <c r="C109" s="14" t="s">
        <v>111</v>
      </c>
      <c r="D109" s="14" t="s">
        <v>109</v>
      </c>
      <c r="E109" s="14"/>
      <c r="F109" s="15">
        <f>F110+F111+F112</f>
        <v>3624.4</v>
      </c>
      <c r="G109" s="15">
        <f>G110+G111+G112</f>
        <v>580.20000000000005</v>
      </c>
      <c r="H109" s="15">
        <f t="shared" si="7"/>
        <v>16.008166868999009</v>
      </c>
    </row>
    <row r="110" spans="1:8" ht="77.25" customHeight="1" x14ac:dyDescent="0.25">
      <c r="A110" s="13" t="s">
        <v>16</v>
      </c>
      <c r="B110" s="14" t="s">
        <v>19</v>
      </c>
      <c r="C110" s="22" t="s">
        <v>111</v>
      </c>
      <c r="D110" s="14" t="s">
        <v>109</v>
      </c>
      <c r="E110" s="14" t="s">
        <v>17</v>
      </c>
      <c r="F110" s="15">
        <v>3559.4</v>
      </c>
      <c r="G110" s="15">
        <v>563.5</v>
      </c>
      <c r="H110" s="15">
        <f t="shared" si="7"/>
        <v>15.83131988537394</v>
      </c>
    </row>
    <row r="111" spans="1:8" ht="27.75" customHeight="1" x14ac:dyDescent="0.25">
      <c r="A111" s="17" t="s">
        <v>22</v>
      </c>
      <c r="B111" s="14" t="s">
        <v>19</v>
      </c>
      <c r="C111" s="14" t="s">
        <v>111</v>
      </c>
      <c r="D111" s="14" t="s">
        <v>109</v>
      </c>
      <c r="E111" s="14" t="s">
        <v>23</v>
      </c>
      <c r="F111" s="15">
        <v>65</v>
      </c>
      <c r="G111" s="15">
        <v>16.7</v>
      </c>
      <c r="H111" s="15">
        <f t="shared" si="7"/>
        <v>25.692307692307693</v>
      </c>
    </row>
    <row r="112" spans="1:8" ht="14.25" hidden="1" customHeight="1" x14ac:dyDescent="0.25">
      <c r="A112" s="13" t="s">
        <v>26</v>
      </c>
      <c r="B112" s="14" t="s">
        <v>19</v>
      </c>
      <c r="C112" s="22" t="s">
        <v>111</v>
      </c>
      <c r="D112" s="14" t="s">
        <v>109</v>
      </c>
      <c r="E112" s="14" t="s">
        <v>27</v>
      </c>
      <c r="F112" s="15"/>
      <c r="G112" s="15"/>
      <c r="H112" s="15" t="e">
        <f t="shared" si="7"/>
        <v>#DIV/0!</v>
      </c>
    </row>
    <row r="113" spans="1:8" ht="89.25" customHeight="1" x14ac:dyDescent="0.25">
      <c r="A113" s="13" t="s">
        <v>540</v>
      </c>
      <c r="B113" s="14" t="s">
        <v>19</v>
      </c>
      <c r="C113" s="14" t="s">
        <v>111</v>
      </c>
      <c r="D113" s="14" t="s">
        <v>112</v>
      </c>
      <c r="E113" s="14"/>
      <c r="F113" s="15">
        <f>F114</f>
        <v>200</v>
      </c>
      <c r="G113" s="15">
        <f>G114</f>
        <v>0</v>
      </c>
      <c r="H113" s="15">
        <f t="shared" si="7"/>
        <v>0</v>
      </c>
    </row>
    <row r="114" spans="1:8" ht="27.75" customHeight="1" x14ac:dyDescent="0.25">
      <c r="A114" s="23" t="s">
        <v>76</v>
      </c>
      <c r="B114" s="14" t="s">
        <v>19</v>
      </c>
      <c r="C114" s="14" t="s">
        <v>111</v>
      </c>
      <c r="D114" s="14" t="s">
        <v>113</v>
      </c>
      <c r="E114" s="14"/>
      <c r="F114" s="15">
        <f>F115</f>
        <v>200</v>
      </c>
      <c r="G114" s="15">
        <f>G115</f>
        <v>0</v>
      </c>
      <c r="H114" s="15">
        <f t="shared" si="7"/>
        <v>0</v>
      </c>
    </row>
    <row r="115" spans="1:8" ht="28.5" customHeight="1" x14ac:dyDescent="0.25">
      <c r="A115" s="17" t="s">
        <v>22</v>
      </c>
      <c r="B115" s="14" t="s">
        <v>19</v>
      </c>
      <c r="C115" s="14" t="s">
        <v>111</v>
      </c>
      <c r="D115" s="14" t="s">
        <v>113</v>
      </c>
      <c r="E115" s="14" t="s">
        <v>23</v>
      </c>
      <c r="F115" s="15">
        <v>200</v>
      </c>
      <c r="G115" s="15">
        <v>0</v>
      </c>
      <c r="H115" s="15">
        <f t="shared" si="7"/>
        <v>0</v>
      </c>
    </row>
    <row r="116" spans="1:8" ht="43.5" customHeight="1" x14ac:dyDescent="0.25">
      <c r="A116" s="23" t="s">
        <v>28</v>
      </c>
      <c r="B116" s="22" t="s">
        <v>19</v>
      </c>
      <c r="C116" s="22" t="s">
        <v>111</v>
      </c>
      <c r="D116" s="14" t="s">
        <v>29</v>
      </c>
      <c r="E116" s="22"/>
      <c r="F116" s="15">
        <f t="shared" ref="F116:G118" si="10">F117</f>
        <v>636.70000000000005</v>
      </c>
      <c r="G116" s="15">
        <f t="shared" si="10"/>
        <v>188.9</v>
      </c>
      <c r="H116" s="15">
        <f t="shared" si="7"/>
        <v>29.668603738024185</v>
      </c>
    </row>
    <row r="117" spans="1:8" ht="28.9" customHeight="1" x14ac:dyDescent="0.25">
      <c r="A117" s="13" t="s">
        <v>30</v>
      </c>
      <c r="B117" s="22" t="s">
        <v>19</v>
      </c>
      <c r="C117" s="22" t="s">
        <v>111</v>
      </c>
      <c r="D117" s="14" t="s">
        <v>31</v>
      </c>
      <c r="E117" s="22"/>
      <c r="F117" s="15">
        <f t="shared" si="10"/>
        <v>636.70000000000005</v>
      </c>
      <c r="G117" s="15">
        <f t="shared" si="10"/>
        <v>188.9</v>
      </c>
      <c r="H117" s="15">
        <f t="shared" si="7"/>
        <v>29.668603738024185</v>
      </c>
    </row>
    <row r="118" spans="1:8" ht="107.25" customHeight="1" x14ac:dyDescent="0.25">
      <c r="A118" s="13" t="s">
        <v>114</v>
      </c>
      <c r="B118" s="22" t="s">
        <v>19</v>
      </c>
      <c r="C118" s="22" t="s">
        <v>111</v>
      </c>
      <c r="D118" s="14" t="s">
        <v>115</v>
      </c>
      <c r="E118" s="22"/>
      <c r="F118" s="15">
        <f t="shared" si="10"/>
        <v>636.70000000000005</v>
      </c>
      <c r="G118" s="15">
        <f t="shared" si="10"/>
        <v>188.9</v>
      </c>
      <c r="H118" s="15">
        <f t="shared" si="7"/>
        <v>29.668603738024185</v>
      </c>
    </row>
    <row r="119" spans="1:8" ht="14.25" customHeight="1" x14ac:dyDescent="0.25">
      <c r="A119" s="23" t="s">
        <v>116</v>
      </c>
      <c r="B119" s="22" t="s">
        <v>19</v>
      </c>
      <c r="C119" s="22" t="s">
        <v>111</v>
      </c>
      <c r="D119" s="14" t="s">
        <v>115</v>
      </c>
      <c r="E119" s="22" t="s">
        <v>117</v>
      </c>
      <c r="F119" s="15">
        <v>636.70000000000005</v>
      </c>
      <c r="G119" s="15">
        <v>188.9</v>
      </c>
      <c r="H119" s="15">
        <f t="shared" si="7"/>
        <v>29.668603738024185</v>
      </c>
    </row>
    <row r="120" spans="1:8" ht="47.25" customHeight="1" x14ac:dyDescent="0.25">
      <c r="A120" s="17" t="s">
        <v>93</v>
      </c>
      <c r="B120" s="22" t="s">
        <v>19</v>
      </c>
      <c r="C120" s="14" t="s">
        <v>111</v>
      </c>
      <c r="D120" s="22" t="s">
        <v>94</v>
      </c>
      <c r="E120" s="14"/>
      <c r="F120" s="15">
        <f>F121</f>
        <v>161.69999999999999</v>
      </c>
      <c r="G120" s="15">
        <f>G121</f>
        <v>161.69999999999999</v>
      </c>
      <c r="H120" s="15">
        <f t="shared" si="7"/>
        <v>100</v>
      </c>
    </row>
    <row r="121" spans="1:8" ht="14.25" customHeight="1" x14ac:dyDescent="0.25">
      <c r="A121" s="13" t="s">
        <v>50</v>
      </c>
      <c r="B121" s="22" t="s">
        <v>19</v>
      </c>
      <c r="C121" s="14" t="s">
        <v>111</v>
      </c>
      <c r="D121" s="22" t="s">
        <v>52</v>
      </c>
      <c r="E121" s="22"/>
      <c r="F121" s="15">
        <f>F122</f>
        <v>161.69999999999999</v>
      </c>
      <c r="G121" s="15">
        <f>G122</f>
        <v>161.69999999999999</v>
      </c>
      <c r="H121" s="15">
        <f t="shared" si="7"/>
        <v>100</v>
      </c>
    </row>
    <row r="122" spans="1:8" ht="14.25" customHeight="1" x14ac:dyDescent="0.25">
      <c r="A122" s="13" t="s">
        <v>53</v>
      </c>
      <c r="B122" s="22" t="s">
        <v>19</v>
      </c>
      <c r="C122" s="14" t="s">
        <v>111</v>
      </c>
      <c r="D122" s="22" t="s">
        <v>54</v>
      </c>
      <c r="E122" s="22"/>
      <c r="F122" s="15">
        <f>F123+F125+F124</f>
        <v>161.69999999999999</v>
      </c>
      <c r="G122" s="15">
        <f>G123+G125+G124</f>
        <v>161.69999999999999</v>
      </c>
      <c r="H122" s="15">
        <f t="shared" si="7"/>
        <v>100</v>
      </c>
    </row>
    <row r="123" spans="1:8" ht="28.5" customHeight="1" x14ac:dyDescent="0.25">
      <c r="A123" s="17" t="s">
        <v>22</v>
      </c>
      <c r="B123" s="22" t="s">
        <v>19</v>
      </c>
      <c r="C123" s="14" t="s">
        <v>111</v>
      </c>
      <c r="D123" s="22" t="s">
        <v>54</v>
      </c>
      <c r="E123" s="22" t="s">
        <v>23</v>
      </c>
      <c r="F123" s="15">
        <v>130.69999999999999</v>
      </c>
      <c r="G123" s="15">
        <v>130.69999999999999</v>
      </c>
      <c r="H123" s="15">
        <f t="shared" si="7"/>
        <v>100</v>
      </c>
    </row>
    <row r="124" spans="1:8" ht="28.5" customHeight="1" x14ac:dyDescent="0.25">
      <c r="A124" s="13" t="s">
        <v>81</v>
      </c>
      <c r="B124" s="22" t="s">
        <v>19</v>
      </c>
      <c r="C124" s="14" t="s">
        <v>111</v>
      </c>
      <c r="D124" s="22" t="s">
        <v>54</v>
      </c>
      <c r="E124" s="22" t="s">
        <v>82</v>
      </c>
      <c r="F124" s="15">
        <v>31</v>
      </c>
      <c r="G124" s="15">
        <v>31</v>
      </c>
      <c r="H124" s="15">
        <f t="shared" si="7"/>
        <v>100</v>
      </c>
    </row>
    <row r="125" spans="1:8" ht="15.75" hidden="1" customHeight="1" x14ac:dyDescent="0.25">
      <c r="A125" s="23" t="s">
        <v>116</v>
      </c>
      <c r="B125" s="22" t="s">
        <v>19</v>
      </c>
      <c r="C125" s="14" t="s">
        <v>111</v>
      </c>
      <c r="D125" s="22" t="s">
        <v>54</v>
      </c>
      <c r="E125" s="22" t="s">
        <v>117</v>
      </c>
      <c r="F125" s="15"/>
      <c r="G125" s="15"/>
      <c r="H125" s="10" t="e">
        <f t="shared" si="7"/>
        <v>#DIV/0!</v>
      </c>
    </row>
    <row r="126" spans="1:8" ht="42" customHeight="1" x14ac:dyDescent="0.25">
      <c r="A126" s="12" t="s">
        <v>118</v>
      </c>
      <c r="B126" s="9" t="s">
        <v>19</v>
      </c>
      <c r="C126" s="9" t="s">
        <v>119</v>
      </c>
      <c r="D126" s="14"/>
      <c r="E126" s="14"/>
      <c r="F126" s="10">
        <f>F136+F139+F142+F145+F133+F148+F130+F127</f>
        <v>340</v>
      </c>
      <c r="G126" s="10">
        <f>G136+G139+G142+G145+G133+G148+G130+G127</f>
        <v>50.1</v>
      </c>
      <c r="H126" s="10">
        <f t="shared" si="7"/>
        <v>14.73529411764706</v>
      </c>
    </row>
    <row r="127" spans="1:8" ht="63.75" customHeight="1" x14ac:dyDescent="0.25">
      <c r="A127" s="13" t="s">
        <v>120</v>
      </c>
      <c r="B127" s="14" t="s">
        <v>19</v>
      </c>
      <c r="C127" s="14" t="s">
        <v>119</v>
      </c>
      <c r="D127" s="14" t="s">
        <v>121</v>
      </c>
      <c r="E127" s="14"/>
      <c r="F127" s="15">
        <f>F128</f>
        <v>30</v>
      </c>
      <c r="G127" s="15">
        <f>G128</f>
        <v>0</v>
      </c>
      <c r="H127" s="15">
        <f t="shared" si="7"/>
        <v>0</v>
      </c>
    </row>
    <row r="128" spans="1:8" ht="27.75" customHeight="1" x14ac:dyDescent="0.25">
      <c r="A128" s="23" t="s">
        <v>76</v>
      </c>
      <c r="B128" s="14" t="s">
        <v>19</v>
      </c>
      <c r="C128" s="14" t="s">
        <v>119</v>
      </c>
      <c r="D128" s="14" t="s">
        <v>122</v>
      </c>
      <c r="E128" s="14"/>
      <c r="F128" s="15">
        <f>F129</f>
        <v>30</v>
      </c>
      <c r="G128" s="15">
        <f>G129</f>
        <v>0</v>
      </c>
      <c r="H128" s="15">
        <f t="shared" si="7"/>
        <v>0</v>
      </c>
    </row>
    <row r="129" spans="1:8" ht="27.75" customHeight="1" x14ac:dyDescent="0.25">
      <c r="A129" s="17" t="s">
        <v>22</v>
      </c>
      <c r="B129" s="14" t="s">
        <v>19</v>
      </c>
      <c r="C129" s="14" t="s">
        <v>119</v>
      </c>
      <c r="D129" s="14" t="s">
        <v>122</v>
      </c>
      <c r="E129" s="14" t="s">
        <v>23</v>
      </c>
      <c r="F129" s="15">
        <v>30</v>
      </c>
      <c r="G129" s="15">
        <v>0</v>
      </c>
      <c r="H129" s="15">
        <f t="shared" si="7"/>
        <v>0</v>
      </c>
    </row>
    <row r="130" spans="1:8" ht="42" customHeight="1" x14ac:dyDescent="0.25">
      <c r="A130" s="13" t="s">
        <v>123</v>
      </c>
      <c r="B130" s="14" t="s">
        <v>19</v>
      </c>
      <c r="C130" s="14" t="s">
        <v>119</v>
      </c>
      <c r="D130" s="14" t="s">
        <v>124</v>
      </c>
      <c r="E130" s="14"/>
      <c r="F130" s="15">
        <f>F131</f>
        <v>15</v>
      </c>
      <c r="G130" s="15">
        <f>G131</f>
        <v>4.4000000000000004</v>
      </c>
      <c r="H130" s="15">
        <f t="shared" si="7"/>
        <v>29.333333333333332</v>
      </c>
    </row>
    <row r="131" spans="1:8" ht="27" customHeight="1" x14ac:dyDescent="0.25">
      <c r="A131" s="23" t="s">
        <v>76</v>
      </c>
      <c r="B131" s="14" t="s">
        <v>19</v>
      </c>
      <c r="C131" s="14" t="s">
        <v>119</v>
      </c>
      <c r="D131" s="14" t="s">
        <v>125</v>
      </c>
      <c r="E131" s="14"/>
      <c r="F131" s="15">
        <f>F132</f>
        <v>15</v>
      </c>
      <c r="G131" s="15">
        <f>G132</f>
        <v>4.4000000000000004</v>
      </c>
      <c r="H131" s="15">
        <f t="shared" si="7"/>
        <v>29.333333333333332</v>
      </c>
    </row>
    <row r="132" spans="1:8" ht="27" customHeight="1" x14ac:dyDescent="0.25">
      <c r="A132" s="17" t="s">
        <v>22</v>
      </c>
      <c r="B132" s="14" t="s">
        <v>19</v>
      </c>
      <c r="C132" s="14" t="s">
        <v>119</v>
      </c>
      <c r="D132" s="14" t="s">
        <v>125</v>
      </c>
      <c r="E132" s="14" t="s">
        <v>23</v>
      </c>
      <c r="F132" s="15">
        <v>15</v>
      </c>
      <c r="G132" s="15">
        <v>4.4000000000000004</v>
      </c>
      <c r="H132" s="15">
        <f t="shared" si="7"/>
        <v>29.333333333333332</v>
      </c>
    </row>
    <row r="133" spans="1:8" ht="59.25" customHeight="1" x14ac:dyDescent="0.25">
      <c r="A133" s="13" t="s">
        <v>126</v>
      </c>
      <c r="B133" s="14" t="s">
        <v>19</v>
      </c>
      <c r="C133" s="14" t="s">
        <v>119</v>
      </c>
      <c r="D133" s="14" t="s">
        <v>127</v>
      </c>
      <c r="E133" s="14"/>
      <c r="F133" s="15">
        <f>F134</f>
        <v>25</v>
      </c>
      <c r="G133" s="15">
        <f>G134</f>
        <v>0</v>
      </c>
      <c r="H133" s="15">
        <f t="shared" si="7"/>
        <v>0</v>
      </c>
    </row>
    <row r="134" spans="1:8" ht="29.25" customHeight="1" x14ac:dyDescent="0.25">
      <c r="A134" s="23" t="s">
        <v>76</v>
      </c>
      <c r="B134" s="14" t="s">
        <v>19</v>
      </c>
      <c r="C134" s="14" t="s">
        <v>119</v>
      </c>
      <c r="D134" s="14" t="s">
        <v>128</v>
      </c>
      <c r="E134" s="14"/>
      <c r="F134" s="15">
        <f>F135</f>
        <v>25</v>
      </c>
      <c r="G134" s="15">
        <f>G135</f>
        <v>0</v>
      </c>
      <c r="H134" s="15">
        <f t="shared" si="7"/>
        <v>0</v>
      </c>
    </row>
    <row r="135" spans="1:8" ht="28.5" customHeight="1" x14ac:dyDescent="0.25">
      <c r="A135" s="17" t="s">
        <v>22</v>
      </c>
      <c r="B135" s="14" t="s">
        <v>19</v>
      </c>
      <c r="C135" s="14" t="s">
        <v>119</v>
      </c>
      <c r="D135" s="14" t="s">
        <v>128</v>
      </c>
      <c r="E135" s="14" t="s">
        <v>23</v>
      </c>
      <c r="F135" s="15">
        <v>25</v>
      </c>
      <c r="G135" s="15">
        <v>0</v>
      </c>
      <c r="H135" s="15">
        <f t="shared" si="7"/>
        <v>0</v>
      </c>
    </row>
    <row r="136" spans="1:8" ht="43.5" customHeight="1" x14ac:dyDescent="0.25">
      <c r="A136" s="13" t="s">
        <v>129</v>
      </c>
      <c r="B136" s="14" t="s">
        <v>19</v>
      </c>
      <c r="C136" s="14" t="s">
        <v>119</v>
      </c>
      <c r="D136" s="14" t="s">
        <v>130</v>
      </c>
      <c r="E136" s="14"/>
      <c r="F136" s="15">
        <f>F137</f>
        <v>100</v>
      </c>
      <c r="G136" s="15">
        <f>G137</f>
        <v>0</v>
      </c>
      <c r="H136" s="15">
        <f t="shared" ref="H136:H200" si="11">G136/F136*100</f>
        <v>0</v>
      </c>
    </row>
    <row r="137" spans="1:8" ht="27.75" customHeight="1" x14ac:dyDescent="0.25">
      <c r="A137" s="23" t="s">
        <v>76</v>
      </c>
      <c r="B137" s="14" t="s">
        <v>19</v>
      </c>
      <c r="C137" s="14" t="s">
        <v>119</v>
      </c>
      <c r="D137" s="14" t="s">
        <v>131</v>
      </c>
      <c r="E137" s="14"/>
      <c r="F137" s="15">
        <f>F138</f>
        <v>100</v>
      </c>
      <c r="G137" s="15">
        <f>G138</f>
        <v>0</v>
      </c>
      <c r="H137" s="15">
        <f t="shared" si="11"/>
        <v>0</v>
      </c>
    </row>
    <row r="138" spans="1:8" ht="27.75" customHeight="1" x14ac:dyDescent="0.25">
      <c r="A138" s="17" t="s">
        <v>22</v>
      </c>
      <c r="B138" s="14" t="s">
        <v>19</v>
      </c>
      <c r="C138" s="14" t="s">
        <v>119</v>
      </c>
      <c r="D138" s="14" t="s">
        <v>131</v>
      </c>
      <c r="E138" s="14" t="s">
        <v>23</v>
      </c>
      <c r="F138" s="15">
        <v>100</v>
      </c>
      <c r="G138" s="15">
        <v>0</v>
      </c>
      <c r="H138" s="15">
        <f t="shared" si="11"/>
        <v>0</v>
      </c>
    </row>
    <row r="139" spans="1:8" ht="42.75" customHeight="1" x14ac:dyDescent="0.25">
      <c r="A139" s="13" t="s">
        <v>132</v>
      </c>
      <c r="B139" s="14" t="s">
        <v>19</v>
      </c>
      <c r="C139" s="14" t="s">
        <v>119</v>
      </c>
      <c r="D139" s="14" t="s">
        <v>133</v>
      </c>
      <c r="E139" s="14"/>
      <c r="F139" s="15">
        <f>F140</f>
        <v>30</v>
      </c>
      <c r="G139" s="15">
        <f>G140</f>
        <v>0</v>
      </c>
      <c r="H139" s="15">
        <f t="shared" si="11"/>
        <v>0</v>
      </c>
    </row>
    <row r="140" spans="1:8" ht="28.5" customHeight="1" x14ac:dyDescent="0.25">
      <c r="A140" s="23" t="s">
        <v>76</v>
      </c>
      <c r="B140" s="14" t="s">
        <v>19</v>
      </c>
      <c r="C140" s="14" t="s">
        <v>119</v>
      </c>
      <c r="D140" s="14" t="s">
        <v>134</v>
      </c>
      <c r="E140" s="14"/>
      <c r="F140" s="15">
        <f>F141</f>
        <v>30</v>
      </c>
      <c r="G140" s="15">
        <f>G141</f>
        <v>0</v>
      </c>
      <c r="H140" s="15">
        <f t="shared" si="11"/>
        <v>0</v>
      </c>
    </row>
    <row r="141" spans="1:8" ht="26.25" customHeight="1" x14ac:dyDescent="0.25">
      <c r="A141" s="17" t="s">
        <v>22</v>
      </c>
      <c r="B141" s="14" t="s">
        <v>19</v>
      </c>
      <c r="C141" s="14" t="s">
        <v>119</v>
      </c>
      <c r="D141" s="14" t="s">
        <v>134</v>
      </c>
      <c r="E141" s="14" t="s">
        <v>23</v>
      </c>
      <c r="F141" s="15">
        <v>30</v>
      </c>
      <c r="G141" s="15">
        <v>0</v>
      </c>
      <c r="H141" s="15">
        <f t="shared" si="11"/>
        <v>0</v>
      </c>
    </row>
    <row r="142" spans="1:8" ht="47.25" customHeight="1" x14ac:dyDescent="0.25">
      <c r="A142" s="13" t="s">
        <v>135</v>
      </c>
      <c r="B142" s="14" t="s">
        <v>19</v>
      </c>
      <c r="C142" s="14" t="s">
        <v>119</v>
      </c>
      <c r="D142" s="14" t="s">
        <v>136</v>
      </c>
      <c r="E142" s="14"/>
      <c r="F142" s="15">
        <f>F143</f>
        <v>50</v>
      </c>
      <c r="G142" s="15">
        <f>G143</f>
        <v>5.7</v>
      </c>
      <c r="H142" s="15">
        <f t="shared" si="11"/>
        <v>11.4</v>
      </c>
    </row>
    <row r="143" spans="1:8" ht="30" customHeight="1" x14ac:dyDescent="0.25">
      <c r="A143" s="23" t="s">
        <v>76</v>
      </c>
      <c r="B143" s="14" t="s">
        <v>19</v>
      </c>
      <c r="C143" s="14" t="s">
        <v>119</v>
      </c>
      <c r="D143" s="14" t="s">
        <v>137</v>
      </c>
      <c r="E143" s="14"/>
      <c r="F143" s="15">
        <f>F144</f>
        <v>50</v>
      </c>
      <c r="G143" s="15">
        <f>G144</f>
        <v>5.7</v>
      </c>
      <c r="H143" s="15">
        <f t="shared" si="11"/>
        <v>11.4</v>
      </c>
    </row>
    <row r="144" spans="1:8" ht="30" customHeight="1" x14ac:dyDescent="0.25">
      <c r="A144" s="17" t="s">
        <v>22</v>
      </c>
      <c r="B144" s="14" t="s">
        <v>19</v>
      </c>
      <c r="C144" s="14" t="s">
        <v>119</v>
      </c>
      <c r="D144" s="14" t="s">
        <v>137</v>
      </c>
      <c r="E144" s="14" t="s">
        <v>23</v>
      </c>
      <c r="F144" s="15">
        <v>50</v>
      </c>
      <c r="G144" s="15">
        <v>5.7</v>
      </c>
      <c r="H144" s="15">
        <f t="shared" si="11"/>
        <v>11.4</v>
      </c>
    </row>
    <row r="145" spans="1:8" ht="59.45" hidden="1" customHeight="1" x14ac:dyDescent="0.25">
      <c r="A145" s="17" t="s">
        <v>89</v>
      </c>
      <c r="B145" s="14" t="s">
        <v>19</v>
      </c>
      <c r="C145" s="14" t="s">
        <v>119</v>
      </c>
      <c r="D145" s="14" t="s">
        <v>90</v>
      </c>
      <c r="E145" s="14"/>
      <c r="F145" s="15">
        <f>F146</f>
        <v>0</v>
      </c>
      <c r="G145" s="15">
        <f>G146</f>
        <v>0</v>
      </c>
      <c r="H145" s="15" t="e">
        <f t="shared" si="11"/>
        <v>#DIV/0!</v>
      </c>
    </row>
    <row r="146" spans="1:8" ht="27.75" hidden="1" customHeight="1" x14ac:dyDescent="0.25">
      <c r="A146" s="23" t="s">
        <v>76</v>
      </c>
      <c r="B146" s="14" t="s">
        <v>19</v>
      </c>
      <c r="C146" s="14" t="s">
        <v>119</v>
      </c>
      <c r="D146" s="14" t="s">
        <v>138</v>
      </c>
      <c r="E146" s="14"/>
      <c r="F146" s="15">
        <f>F147</f>
        <v>0</v>
      </c>
      <c r="G146" s="15">
        <f>G147</f>
        <v>0</v>
      </c>
      <c r="H146" s="15" t="e">
        <f t="shared" si="11"/>
        <v>#DIV/0!</v>
      </c>
    </row>
    <row r="147" spans="1:8" ht="27.75" hidden="1" customHeight="1" x14ac:dyDescent="0.25">
      <c r="A147" s="17" t="s">
        <v>22</v>
      </c>
      <c r="B147" s="14" t="s">
        <v>19</v>
      </c>
      <c r="C147" s="14" t="s">
        <v>119</v>
      </c>
      <c r="D147" s="14" t="s">
        <v>138</v>
      </c>
      <c r="E147" s="14" t="s">
        <v>23</v>
      </c>
      <c r="F147" s="15"/>
      <c r="G147" s="15"/>
      <c r="H147" s="15" t="e">
        <f t="shared" si="11"/>
        <v>#DIV/0!</v>
      </c>
    </row>
    <row r="148" spans="1:8" ht="46.5" customHeight="1" x14ac:dyDescent="0.25">
      <c r="A148" s="23" t="s">
        <v>28</v>
      </c>
      <c r="B148" s="22" t="s">
        <v>19</v>
      </c>
      <c r="C148" s="22" t="s">
        <v>119</v>
      </c>
      <c r="D148" s="14" t="s">
        <v>29</v>
      </c>
      <c r="E148" s="22"/>
      <c r="F148" s="15">
        <f t="shared" ref="F148:G150" si="12">F149</f>
        <v>90</v>
      </c>
      <c r="G148" s="15">
        <f t="shared" si="12"/>
        <v>40</v>
      </c>
      <c r="H148" s="15">
        <f t="shared" si="11"/>
        <v>44.444444444444443</v>
      </c>
    </row>
    <row r="149" spans="1:8" ht="28.9" customHeight="1" x14ac:dyDescent="0.25">
      <c r="A149" s="13" t="s">
        <v>30</v>
      </c>
      <c r="B149" s="22" t="s">
        <v>19</v>
      </c>
      <c r="C149" s="22" t="s">
        <v>119</v>
      </c>
      <c r="D149" s="14" t="s">
        <v>31</v>
      </c>
      <c r="E149" s="22"/>
      <c r="F149" s="15">
        <f t="shared" si="12"/>
        <v>90</v>
      </c>
      <c r="G149" s="15">
        <f t="shared" si="12"/>
        <v>40</v>
      </c>
      <c r="H149" s="15">
        <f t="shared" si="11"/>
        <v>44.444444444444443</v>
      </c>
    </row>
    <row r="150" spans="1:8" ht="104.25" customHeight="1" x14ac:dyDescent="0.25">
      <c r="A150" s="13" t="s">
        <v>114</v>
      </c>
      <c r="B150" s="22" t="s">
        <v>19</v>
      </c>
      <c r="C150" s="22" t="s">
        <v>119</v>
      </c>
      <c r="D150" s="14" t="s">
        <v>115</v>
      </c>
      <c r="E150" s="22"/>
      <c r="F150" s="15">
        <f t="shared" si="12"/>
        <v>90</v>
      </c>
      <c r="G150" s="15">
        <f t="shared" si="12"/>
        <v>40</v>
      </c>
      <c r="H150" s="15">
        <f t="shared" si="11"/>
        <v>44.444444444444443</v>
      </c>
    </row>
    <row r="151" spans="1:8" ht="13.9" customHeight="1" x14ac:dyDescent="0.25">
      <c r="A151" s="23" t="s">
        <v>116</v>
      </c>
      <c r="B151" s="22" t="s">
        <v>19</v>
      </c>
      <c r="C151" s="22" t="s">
        <v>119</v>
      </c>
      <c r="D151" s="14" t="s">
        <v>115</v>
      </c>
      <c r="E151" s="22" t="s">
        <v>117</v>
      </c>
      <c r="F151" s="15">
        <v>90</v>
      </c>
      <c r="G151" s="15">
        <v>40</v>
      </c>
      <c r="H151" s="15">
        <f t="shared" si="11"/>
        <v>44.444444444444443</v>
      </c>
    </row>
    <row r="152" spans="1:8" x14ac:dyDescent="0.25">
      <c r="A152" s="12" t="s">
        <v>139</v>
      </c>
      <c r="B152" s="9" t="s">
        <v>25</v>
      </c>
      <c r="C152" s="9"/>
      <c r="D152" s="9"/>
      <c r="E152" s="9"/>
      <c r="F152" s="10">
        <f>F153+F173+F192+F160+F169</f>
        <v>17608.7</v>
      </c>
      <c r="G152" s="10">
        <f>G153+G173+G192+G160+G169</f>
        <v>1591.6</v>
      </c>
      <c r="H152" s="10">
        <f t="shared" si="11"/>
        <v>9.0387138176015256</v>
      </c>
    </row>
    <row r="153" spans="1:8" ht="12.75" customHeight="1" x14ac:dyDescent="0.25">
      <c r="A153" s="12" t="s">
        <v>140</v>
      </c>
      <c r="B153" s="9" t="s">
        <v>25</v>
      </c>
      <c r="C153" s="9" t="s">
        <v>7</v>
      </c>
      <c r="D153" s="9"/>
      <c r="E153" s="19"/>
      <c r="F153" s="10">
        <f>F156</f>
        <v>100</v>
      </c>
      <c r="G153" s="10">
        <f>G156</f>
        <v>0</v>
      </c>
      <c r="H153" s="10">
        <f t="shared" si="11"/>
        <v>0</v>
      </c>
    </row>
    <row r="154" spans="1:8" ht="63" hidden="1" customHeight="1" x14ac:dyDescent="0.25">
      <c r="A154" s="13" t="s">
        <v>141</v>
      </c>
      <c r="B154" s="14" t="s">
        <v>25</v>
      </c>
      <c r="C154" s="14" t="s">
        <v>7</v>
      </c>
      <c r="D154" s="14"/>
      <c r="E154" s="14"/>
      <c r="F154" s="15">
        <f>F155</f>
        <v>0</v>
      </c>
      <c r="G154" s="15">
        <f>G155</f>
        <v>0</v>
      </c>
      <c r="H154" s="10" t="e">
        <f t="shared" si="11"/>
        <v>#DIV/0!</v>
      </c>
    </row>
    <row r="155" spans="1:8" ht="31.5" hidden="1" customHeight="1" x14ac:dyDescent="0.25">
      <c r="A155" s="13" t="s">
        <v>110</v>
      </c>
      <c r="B155" s="14" t="s">
        <v>25</v>
      </c>
      <c r="C155" s="14" t="s">
        <v>7</v>
      </c>
      <c r="D155" s="14"/>
      <c r="E155" s="14" t="s">
        <v>23</v>
      </c>
      <c r="F155" s="15"/>
      <c r="G155" s="15"/>
      <c r="H155" s="10" t="e">
        <f t="shared" si="11"/>
        <v>#DIV/0!</v>
      </c>
    </row>
    <row r="156" spans="1:8" ht="44.25" customHeight="1" x14ac:dyDescent="0.25">
      <c r="A156" s="23" t="s">
        <v>142</v>
      </c>
      <c r="B156" s="14" t="s">
        <v>25</v>
      </c>
      <c r="C156" s="14" t="s">
        <v>7</v>
      </c>
      <c r="D156" s="14" t="s">
        <v>143</v>
      </c>
      <c r="E156" s="14"/>
      <c r="F156" s="15">
        <f>F157</f>
        <v>100</v>
      </c>
      <c r="G156" s="15">
        <f>G157</f>
        <v>0</v>
      </c>
      <c r="H156" s="15">
        <f t="shared" si="11"/>
        <v>0</v>
      </c>
    </row>
    <row r="157" spans="1:8" ht="27.75" customHeight="1" x14ac:dyDescent="0.25">
      <c r="A157" s="23" t="s">
        <v>76</v>
      </c>
      <c r="B157" s="14" t="s">
        <v>25</v>
      </c>
      <c r="C157" s="14" t="s">
        <v>7</v>
      </c>
      <c r="D157" s="14" t="s">
        <v>144</v>
      </c>
      <c r="E157" s="14"/>
      <c r="F157" s="15">
        <f>F158+F159</f>
        <v>100</v>
      </c>
      <c r="G157" s="15">
        <f>G158+G159</f>
        <v>0</v>
      </c>
      <c r="H157" s="15">
        <f t="shared" si="11"/>
        <v>0</v>
      </c>
    </row>
    <row r="158" spans="1:8" ht="29.25" hidden="1" customHeight="1" x14ac:dyDescent="0.25">
      <c r="A158" s="17" t="s">
        <v>22</v>
      </c>
      <c r="B158" s="14" t="s">
        <v>25</v>
      </c>
      <c r="C158" s="14" t="s">
        <v>7</v>
      </c>
      <c r="D158" s="14" t="s">
        <v>144</v>
      </c>
      <c r="E158" s="14" t="s">
        <v>23</v>
      </c>
      <c r="F158" s="15"/>
      <c r="G158" s="15"/>
      <c r="H158" s="15" t="e">
        <f t="shared" si="11"/>
        <v>#DIV/0!</v>
      </c>
    </row>
    <row r="159" spans="1:8" ht="15" customHeight="1" x14ac:dyDescent="0.25">
      <c r="A159" s="13" t="s">
        <v>72</v>
      </c>
      <c r="B159" s="14" t="s">
        <v>25</v>
      </c>
      <c r="C159" s="14" t="s">
        <v>7</v>
      </c>
      <c r="D159" s="14" t="s">
        <v>144</v>
      </c>
      <c r="E159" s="14" t="s">
        <v>73</v>
      </c>
      <c r="F159" s="15">
        <v>100</v>
      </c>
      <c r="G159" s="15">
        <v>0</v>
      </c>
      <c r="H159" s="15">
        <f t="shared" si="11"/>
        <v>0</v>
      </c>
    </row>
    <row r="160" spans="1:8" x14ac:dyDescent="0.25">
      <c r="A160" s="12" t="s">
        <v>145</v>
      </c>
      <c r="B160" s="9" t="s">
        <v>25</v>
      </c>
      <c r="C160" s="9" t="s">
        <v>35</v>
      </c>
      <c r="D160" s="9"/>
      <c r="E160" s="25"/>
      <c r="F160" s="10">
        <f>F165+F161</f>
        <v>594.70000000000005</v>
      </c>
      <c r="G160" s="10">
        <f>G165+G161</f>
        <v>0</v>
      </c>
      <c r="H160" s="15">
        <f t="shared" si="11"/>
        <v>0</v>
      </c>
    </row>
    <row r="161" spans="1:8" ht="73.5" customHeight="1" x14ac:dyDescent="0.25">
      <c r="A161" s="13" t="s">
        <v>146</v>
      </c>
      <c r="B161" s="14" t="s">
        <v>25</v>
      </c>
      <c r="C161" s="14" t="s">
        <v>35</v>
      </c>
      <c r="D161" s="14" t="s">
        <v>147</v>
      </c>
      <c r="E161" s="22"/>
      <c r="F161" s="15">
        <f>F162</f>
        <v>110</v>
      </c>
      <c r="G161" s="15">
        <f>G162</f>
        <v>0</v>
      </c>
      <c r="H161" s="15">
        <f t="shared" si="11"/>
        <v>0</v>
      </c>
    </row>
    <row r="162" spans="1:8" ht="29.25" customHeight="1" x14ac:dyDescent="0.25">
      <c r="A162" s="23" t="s">
        <v>76</v>
      </c>
      <c r="B162" s="14" t="s">
        <v>25</v>
      </c>
      <c r="C162" s="14" t="s">
        <v>35</v>
      </c>
      <c r="D162" s="14" t="s">
        <v>148</v>
      </c>
      <c r="E162" s="22"/>
      <c r="F162" s="15">
        <f>F163+F164</f>
        <v>110</v>
      </c>
      <c r="G162" s="15">
        <f>G163+G164</f>
        <v>0</v>
      </c>
      <c r="H162" s="15">
        <f t="shared" si="11"/>
        <v>0</v>
      </c>
    </row>
    <row r="163" spans="1:8" ht="30" customHeight="1" x14ac:dyDescent="0.25">
      <c r="A163" s="17" t="s">
        <v>22</v>
      </c>
      <c r="B163" s="14" t="s">
        <v>25</v>
      </c>
      <c r="C163" s="14" t="s">
        <v>35</v>
      </c>
      <c r="D163" s="14" t="s">
        <v>148</v>
      </c>
      <c r="E163" s="22" t="s">
        <v>23</v>
      </c>
      <c r="F163" s="15">
        <v>10</v>
      </c>
      <c r="G163" s="15">
        <v>0</v>
      </c>
      <c r="H163" s="15">
        <f t="shared" si="11"/>
        <v>0</v>
      </c>
    </row>
    <row r="164" spans="1:8" ht="30" customHeight="1" x14ac:dyDescent="0.25">
      <c r="A164" s="13" t="s">
        <v>81</v>
      </c>
      <c r="B164" s="14" t="s">
        <v>25</v>
      </c>
      <c r="C164" s="14" t="s">
        <v>35</v>
      </c>
      <c r="D164" s="14" t="s">
        <v>148</v>
      </c>
      <c r="E164" s="22" t="s">
        <v>82</v>
      </c>
      <c r="F164" s="15">
        <v>100</v>
      </c>
      <c r="G164" s="15">
        <v>0</v>
      </c>
      <c r="H164" s="15">
        <f t="shared" si="11"/>
        <v>0</v>
      </c>
    </row>
    <row r="165" spans="1:8" ht="28.5" customHeight="1" x14ac:dyDescent="0.25">
      <c r="A165" s="13" t="s">
        <v>149</v>
      </c>
      <c r="B165" s="14" t="s">
        <v>25</v>
      </c>
      <c r="C165" s="14" t="s">
        <v>35</v>
      </c>
      <c r="D165" s="14" t="s">
        <v>150</v>
      </c>
      <c r="E165" s="22"/>
      <c r="F165" s="15">
        <f t="shared" ref="F165:G167" si="13">F166</f>
        <v>484.7</v>
      </c>
      <c r="G165" s="15">
        <f t="shared" si="13"/>
        <v>0</v>
      </c>
      <c r="H165" s="15">
        <f t="shared" si="11"/>
        <v>0</v>
      </c>
    </row>
    <row r="166" spans="1:8" ht="14.25" customHeight="1" x14ac:dyDescent="0.25">
      <c r="A166" s="13" t="s">
        <v>151</v>
      </c>
      <c r="B166" s="14" t="s">
        <v>25</v>
      </c>
      <c r="C166" s="14" t="s">
        <v>35</v>
      </c>
      <c r="D166" s="14" t="s">
        <v>152</v>
      </c>
      <c r="E166" s="14"/>
      <c r="F166" s="15">
        <f t="shared" si="13"/>
        <v>484.7</v>
      </c>
      <c r="G166" s="15">
        <f t="shared" si="13"/>
        <v>0</v>
      </c>
      <c r="H166" s="15">
        <f t="shared" si="11"/>
        <v>0</v>
      </c>
    </row>
    <row r="167" spans="1:8" ht="13.5" customHeight="1" x14ac:dyDescent="0.25">
      <c r="A167" s="13" t="s">
        <v>153</v>
      </c>
      <c r="B167" s="14" t="s">
        <v>25</v>
      </c>
      <c r="C167" s="14" t="s">
        <v>35</v>
      </c>
      <c r="D167" s="14" t="s">
        <v>154</v>
      </c>
      <c r="E167" s="14"/>
      <c r="F167" s="15">
        <f t="shared" si="13"/>
        <v>484.7</v>
      </c>
      <c r="G167" s="15">
        <f t="shared" si="13"/>
        <v>0</v>
      </c>
      <c r="H167" s="15">
        <f t="shared" si="11"/>
        <v>0</v>
      </c>
    </row>
    <row r="168" spans="1:8" ht="27" customHeight="1" x14ac:dyDescent="0.25">
      <c r="A168" s="17" t="s">
        <v>22</v>
      </c>
      <c r="B168" s="14" t="s">
        <v>25</v>
      </c>
      <c r="C168" s="14" t="s">
        <v>35</v>
      </c>
      <c r="D168" s="14" t="s">
        <v>154</v>
      </c>
      <c r="E168" s="14" t="s">
        <v>23</v>
      </c>
      <c r="F168" s="15">
        <v>484.7</v>
      </c>
      <c r="G168" s="15">
        <v>0</v>
      </c>
      <c r="H168" s="15">
        <f t="shared" si="11"/>
        <v>0</v>
      </c>
    </row>
    <row r="169" spans="1:8" ht="13.5" customHeight="1" x14ac:dyDescent="0.25">
      <c r="A169" s="26" t="s">
        <v>155</v>
      </c>
      <c r="B169" s="9" t="s">
        <v>25</v>
      </c>
      <c r="C169" s="9" t="s">
        <v>156</v>
      </c>
      <c r="D169" s="9"/>
      <c r="E169" s="9"/>
      <c r="F169" s="10">
        <f t="shared" ref="F169:G171" si="14">F170</f>
        <v>1</v>
      </c>
      <c r="G169" s="10">
        <f t="shared" si="14"/>
        <v>0</v>
      </c>
      <c r="H169" s="10">
        <f t="shared" si="11"/>
        <v>0</v>
      </c>
    </row>
    <row r="170" spans="1:8" ht="44.25" customHeight="1" x14ac:dyDescent="0.25">
      <c r="A170" s="17" t="s">
        <v>157</v>
      </c>
      <c r="B170" s="14" t="s">
        <v>25</v>
      </c>
      <c r="C170" s="14" t="s">
        <v>156</v>
      </c>
      <c r="D170" s="14" t="s">
        <v>158</v>
      </c>
      <c r="E170" s="14"/>
      <c r="F170" s="15">
        <f t="shared" si="14"/>
        <v>1</v>
      </c>
      <c r="G170" s="15">
        <f t="shared" si="14"/>
        <v>0</v>
      </c>
      <c r="H170" s="15">
        <f t="shared" si="11"/>
        <v>0</v>
      </c>
    </row>
    <row r="171" spans="1:8" ht="27" customHeight="1" x14ac:dyDescent="0.25">
      <c r="A171" s="17" t="s">
        <v>76</v>
      </c>
      <c r="B171" s="14" t="s">
        <v>25</v>
      </c>
      <c r="C171" s="14" t="s">
        <v>156</v>
      </c>
      <c r="D171" s="14" t="s">
        <v>159</v>
      </c>
      <c r="E171" s="14"/>
      <c r="F171" s="15">
        <f t="shared" si="14"/>
        <v>1</v>
      </c>
      <c r="G171" s="15">
        <f t="shared" si="14"/>
        <v>0</v>
      </c>
      <c r="H171" s="15">
        <f t="shared" si="11"/>
        <v>0</v>
      </c>
    </row>
    <row r="172" spans="1:8" ht="28.5" customHeight="1" x14ac:dyDescent="0.25">
      <c r="A172" s="17" t="s">
        <v>22</v>
      </c>
      <c r="B172" s="14" t="s">
        <v>25</v>
      </c>
      <c r="C172" s="14" t="s">
        <v>156</v>
      </c>
      <c r="D172" s="14" t="s">
        <v>159</v>
      </c>
      <c r="E172" s="14" t="s">
        <v>23</v>
      </c>
      <c r="F172" s="15">
        <v>1</v>
      </c>
      <c r="G172" s="15">
        <v>0</v>
      </c>
      <c r="H172" s="15">
        <f t="shared" si="11"/>
        <v>0</v>
      </c>
    </row>
    <row r="173" spans="1:8" ht="13.5" customHeight="1" x14ac:dyDescent="0.25">
      <c r="A173" s="12" t="s">
        <v>160</v>
      </c>
      <c r="B173" s="9" t="s">
        <v>25</v>
      </c>
      <c r="C173" s="9" t="s">
        <v>107</v>
      </c>
      <c r="D173" s="9"/>
      <c r="E173" s="9"/>
      <c r="F173" s="10">
        <f>F180+F174+F188</f>
        <v>15204.8</v>
      </c>
      <c r="G173" s="10">
        <f>G180+G174+G188</f>
        <v>1245.5999999999999</v>
      </c>
      <c r="H173" s="10">
        <f t="shared" si="11"/>
        <v>8.192149847416605</v>
      </c>
    </row>
    <row r="174" spans="1:8" ht="45" customHeight="1" x14ac:dyDescent="0.25">
      <c r="A174" s="13" t="s">
        <v>161</v>
      </c>
      <c r="B174" s="14" t="s">
        <v>25</v>
      </c>
      <c r="C174" s="14" t="s">
        <v>107</v>
      </c>
      <c r="D174" s="14" t="s">
        <v>162</v>
      </c>
      <c r="E174" s="14"/>
      <c r="F174" s="15">
        <f>F175+F178</f>
        <v>1987</v>
      </c>
      <c r="G174" s="15">
        <f>G175+G178</f>
        <v>44.7</v>
      </c>
      <c r="H174" s="15">
        <f t="shared" si="11"/>
        <v>2.2496225465525921</v>
      </c>
    </row>
    <row r="175" spans="1:8" ht="30" customHeight="1" x14ac:dyDescent="0.25">
      <c r="A175" s="23" t="s">
        <v>76</v>
      </c>
      <c r="B175" s="14" t="s">
        <v>25</v>
      </c>
      <c r="C175" s="14" t="s">
        <v>107</v>
      </c>
      <c r="D175" s="14" t="s">
        <v>163</v>
      </c>
      <c r="E175" s="14"/>
      <c r="F175" s="15">
        <f>F176+F177</f>
        <v>400</v>
      </c>
      <c r="G175" s="15">
        <f>G176+G177</f>
        <v>44.7</v>
      </c>
      <c r="H175" s="15">
        <f t="shared" si="11"/>
        <v>11.175000000000001</v>
      </c>
    </row>
    <row r="176" spans="1:8" ht="29.25" customHeight="1" x14ac:dyDescent="0.25">
      <c r="A176" s="17" t="s">
        <v>22</v>
      </c>
      <c r="B176" s="14" t="s">
        <v>25</v>
      </c>
      <c r="C176" s="14" t="s">
        <v>107</v>
      </c>
      <c r="D176" s="14" t="s">
        <v>163</v>
      </c>
      <c r="E176" s="14" t="s">
        <v>23</v>
      </c>
      <c r="F176" s="15">
        <v>400</v>
      </c>
      <c r="G176" s="15">
        <v>44.7</v>
      </c>
      <c r="H176" s="15">
        <f t="shared" si="11"/>
        <v>11.175000000000001</v>
      </c>
    </row>
    <row r="177" spans="1:8" ht="17.25" hidden="1" customHeight="1" x14ac:dyDescent="0.25">
      <c r="A177" s="13" t="s">
        <v>116</v>
      </c>
      <c r="B177" s="14" t="s">
        <v>25</v>
      </c>
      <c r="C177" s="14" t="s">
        <v>107</v>
      </c>
      <c r="D177" s="14" t="s">
        <v>163</v>
      </c>
      <c r="E177" s="14" t="s">
        <v>117</v>
      </c>
      <c r="F177" s="15"/>
      <c r="G177" s="15"/>
      <c r="H177" s="15" t="e">
        <f t="shared" si="11"/>
        <v>#DIV/0!</v>
      </c>
    </row>
    <row r="178" spans="1:8" ht="28.5" customHeight="1" x14ac:dyDescent="0.25">
      <c r="A178" s="17" t="s">
        <v>164</v>
      </c>
      <c r="B178" s="14" t="s">
        <v>25</v>
      </c>
      <c r="C178" s="14" t="s">
        <v>107</v>
      </c>
      <c r="D178" s="14" t="s">
        <v>165</v>
      </c>
      <c r="E178" s="14"/>
      <c r="F178" s="15">
        <f>F179</f>
        <v>1587</v>
      </c>
      <c r="G178" s="15">
        <f>G179</f>
        <v>0</v>
      </c>
      <c r="H178" s="15">
        <f t="shared" si="11"/>
        <v>0</v>
      </c>
    </row>
    <row r="179" spans="1:8" ht="28.5" customHeight="1" x14ac:dyDescent="0.25">
      <c r="A179" s="17" t="s">
        <v>22</v>
      </c>
      <c r="B179" s="14" t="s">
        <v>25</v>
      </c>
      <c r="C179" s="14" t="s">
        <v>107</v>
      </c>
      <c r="D179" s="14" t="s">
        <v>165</v>
      </c>
      <c r="E179" s="14" t="s">
        <v>23</v>
      </c>
      <c r="F179" s="15">
        <v>1587</v>
      </c>
      <c r="G179" s="15">
        <v>0</v>
      </c>
      <c r="H179" s="15">
        <f t="shared" si="11"/>
        <v>0</v>
      </c>
    </row>
    <row r="180" spans="1:8" ht="28.5" customHeight="1" x14ac:dyDescent="0.25">
      <c r="A180" s="13" t="s">
        <v>149</v>
      </c>
      <c r="B180" s="14" t="s">
        <v>25</v>
      </c>
      <c r="C180" s="14" t="s">
        <v>107</v>
      </c>
      <c r="D180" s="14" t="s">
        <v>150</v>
      </c>
      <c r="E180" s="14"/>
      <c r="F180" s="15">
        <f>F181</f>
        <v>12427.4</v>
      </c>
      <c r="G180" s="15">
        <f>G181</f>
        <v>517</v>
      </c>
      <c r="H180" s="15">
        <f t="shared" si="11"/>
        <v>4.1601622221864591</v>
      </c>
    </row>
    <row r="181" spans="1:8" ht="29.25" customHeight="1" x14ac:dyDescent="0.25">
      <c r="A181" s="16" t="s">
        <v>166</v>
      </c>
      <c r="B181" s="14" t="s">
        <v>25</v>
      </c>
      <c r="C181" s="14" t="s">
        <v>107</v>
      </c>
      <c r="D181" s="14" t="s">
        <v>167</v>
      </c>
      <c r="E181" s="14"/>
      <c r="F181" s="15">
        <f>F182+F184+F186</f>
        <v>12427.4</v>
      </c>
      <c r="G181" s="15">
        <f>G182+G184+G186</f>
        <v>517</v>
      </c>
      <c r="H181" s="15">
        <f t="shared" si="11"/>
        <v>4.1601622221864591</v>
      </c>
    </row>
    <row r="182" spans="1:8" ht="44.25" customHeight="1" x14ac:dyDescent="0.25">
      <c r="A182" s="16" t="s">
        <v>168</v>
      </c>
      <c r="B182" s="14" t="s">
        <v>25</v>
      </c>
      <c r="C182" s="14" t="s">
        <v>107</v>
      </c>
      <c r="D182" s="14" t="s">
        <v>169</v>
      </c>
      <c r="E182" s="14"/>
      <c r="F182" s="15">
        <f>F183</f>
        <v>2306.6</v>
      </c>
      <c r="G182" s="15">
        <f>G183</f>
        <v>517</v>
      </c>
      <c r="H182" s="15">
        <f t="shared" si="11"/>
        <v>22.413942599497098</v>
      </c>
    </row>
    <row r="183" spans="1:8" ht="15" customHeight="1" x14ac:dyDescent="0.25">
      <c r="A183" s="13" t="s">
        <v>72</v>
      </c>
      <c r="B183" s="14" t="s">
        <v>25</v>
      </c>
      <c r="C183" s="14" t="s">
        <v>107</v>
      </c>
      <c r="D183" s="14" t="s">
        <v>169</v>
      </c>
      <c r="E183" s="14" t="s">
        <v>73</v>
      </c>
      <c r="F183" s="15">
        <v>2306.6</v>
      </c>
      <c r="G183" s="15">
        <v>517</v>
      </c>
      <c r="H183" s="15">
        <f t="shared" si="11"/>
        <v>22.413942599497098</v>
      </c>
    </row>
    <row r="184" spans="1:8" ht="43.5" customHeight="1" x14ac:dyDescent="0.25">
      <c r="A184" s="16" t="s">
        <v>170</v>
      </c>
      <c r="B184" s="14" t="s">
        <v>25</v>
      </c>
      <c r="C184" s="14" t="s">
        <v>107</v>
      </c>
      <c r="D184" s="14" t="s">
        <v>171</v>
      </c>
      <c r="E184" s="14"/>
      <c r="F184" s="15">
        <f>F185</f>
        <v>793.5</v>
      </c>
      <c r="G184" s="15">
        <f>G185</f>
        <v>0</v>
      </c>
      <c r="H184" s="15">
        <f t="shared" si="11"/>
        <v>0</v>
      </c>
    </row>
    <row r="185" spans="1:8" ht="27" customHeight="1" x14ac:dyDescent="0.25">
      <c r="A185" s="17" t="s">
        <v>22</v>
      </c>
      <c r="B185" s="14" t="s">
        <v>25</v>
      </c>
      <c r="C185" s="14" t="s">
        <v>107</v>
      </c>
      <c r="D185" s="14" t="s">
        <v>171</v>
      </c>
      <c r="E185" s="14" t="s">
        <v>23</v>
      </c>
      <c r="F185" s="15">
        <v>793.5</v>
      </c>
      <c r="G185" s="15">
        <v>0</v>
      </c>
      <c r="H185" s="15">
        <f t="shared" si="11"/>
        <v>0</v>
      </c>
    </row>
    <row r="186" spans="1:8" ht="29.25" customHeight="1" x14ac:dyDescent="0.25">
      <c r="A186" s="13" t="s">
        <v>172</v>
      </c>
      <c r="B186" s="14" t="s">
        <v>25</v>
      </c>
      <c r="C186" s="14" t="s">
        <v>107</v>
      </c>
      <c r="D186" s="14" t="s">
        <v>173</v>
      </c>
      <c r="E186" s="14"/>
      <c r="F186" s="15">
        <f>F187</f>
        <v>9327.2999999999993</v>
      </c>
      <c r="G186" s="15">
        <f>G187</f>
        <v>0</v>
      </c>
      <c r="H186" s="15">
        <f t="shared" si="11"/>
        <v>0</v>
      </c>
    </row>
    <row r="187" spans="1:8" ht="27" customHeight="1" x14ac:dyDescent="0.25">
      <c r="A187" s="17" t="s">
        <v>22</v>
      </c>
      <c r="B187" s="14" t="s">
        <v>25</v>
      </c>
      <c r="C187" s="14" t="s">
        <v>107</v>
      </c>
      <c r="D187" s="14" t="s">
        <v>173</v>
      </c>
      <c r="E187" s="14" t="s">
        <v>23</v>
      </c>
      <c r="F187" s="15">
        <v>9327.2999999999993</v>
      </c>
      <c r="G187" s="15">
        <v>0</v>
      </c>
      <c r="H187" s="15">
        <f t="shared" si="11"/>
        <v>0</v>
      </c>
    </row>
    <row r="188" spans="1:8" ht="44.45" customHeight="1" x14ac:dyDescent="0.25">
      <c r="A188" s="23" t="s">
        <v>28</v>
      </c>
      <c r="B188" s="14" t="s">
        <v>25</v>
      </c>
      <c r="C188" s="14" t="s">
        <v>107</v>
      </c>
      <c r="D188" s="14" t="s">
        <v>29</v>
      </c>
      <c r="E188" s="22"/>
      <c r="F188" s="15">
        <f t="shared" ref="F188:G190" si="15">F189</f>
        <v>790.4</v>
      </c>
      <c r="G188" s="15">
        <f t="shared" si="15"/>
        <v>683.9</v>
      </c>
      <c r="H188" s="15">
        <f t="shared" si="11"/>
        <v>86.525809716599184</v>
      </c>
    </row>
    <row r="189" spans="1:8" ht="27" customHeight="1" x14ac:dyDescent="0.25">
      <c r="A189" s="13" t="s">
        <v>30</v>
      </c>
      <c r="B189" s="14" t="s">
        <v>25</v>
      </c>
      <c r="C189" s="14" t="s">
        <v>107</v>
      </c>
      <c r="D189" s="14" t="s">
        <v>31</v>
      </c>
      <c r="E189" s="22"/>
      <c r="F189" s="15">
        <f t="shared" si="15"/>
        <v>790.4</v>
      </c>
      <c r="G189" s="15">
        <f t="shared" si="15"/>
        <v>683.9</v>
      </c>
      <c r="H189" s="15">
        <f t="shared" si="11"/>
        <v>86.525809716599184</v>
      </c>
    </row>
    <row r="190" spans="1:8" ht="105.75" customHeight="1" x14ac:dyDescent="0.25">
      <c r="A190" s="13" t="s">
        <v>114</v>
      </c>
      <c r="B190" s="14" t="s">
        <v>25</v>
      </c>
      <c r="C190" s="14" t="s">
        <v>107</v>
      </c>
      <c r="D190" s="14" t="s">
        <v>115</v>
      </c>
      <c r="E190" s="22"/>
      <c r="F190" s="15">
        <f t="shared" si="15"/>
        <v>790.4</v>
      </c>
      <c r="G190" s="15">
        <f t="shared" si="15"/>
        <v>683.9</v>
      </c>
      <c r="H190" s="15">
        <f t="shared" si="11"/>
        <v>86.525809716599184</v>
      </c>
    </row>
    <row r="191" spans="1:8" ht="13.9" customHeight="1" x14ac:dyDescent="0.25">
      <c r="A191" s="23" t="s">
        <v>116</v>
      </c>
      <c r="B191" s="14" t="s">
        <v>25</v>
      </c>
      <c r="C191" s="14" t="s">
        <v>107</v>
      </c>
      <c r="D191" s="14" t="s">
        <v>115</v>
      </c>
      <c r="E191" s="22" t="s">
        <v>117</v>
      </c>
      <c r="F191" s="15">
        <v>790.4</v>
      </c>
      <c r="G191" s="15">
        <v>683.9</v>
      </c>
      <c r="H191" s="15">
        <f t="shared" si="11"/>
        <v>86.525809716599184</v>
      </c>
    </row>
    <row r="192" spans="1:8" ht="29.25" customHeight="1" x14ac:dyDescent="0.25">
      <c r="A192" s="12" t="s">
        <v>174</v>
      </c>
      <c r="B192" s="9" t="s">
        <v>25</v>
      </c>
      <c r="C192" s="9" t="s">
        <v>175</v>
      </c>
      <c r="D192" s="9"/>
      <c r="E192" s="9"/>
      <c r="F192" s="10">
        <f>F193+F200+F203+F196</f>
        <v>1708.2</v>
      </c>
      <c r="G192" s="10">
        <f>G193+G200+G203+G196</f>
        <v>346</v>
      </c>
      <c r="H192" s="10">
        <f t="shared" si="11"/>
        <v>20.255239433321627</v>
      </c>
    </row>
    <row r="193" spans="1:8" ht="60" customHeight="1" x14ac:dyDescent="0.25">
      <c r="A193" s="13" t="s">
        <v>176</v>
      </c>
      <c r="B193" s="14" t="s">
        <v>25</v>
      </c>
      <c r="C193" s="14" t="s">
        <v>175</v>
      </c>
      <c r="D193" s="14" t="s">
        <v>177</v>
      </c>
      <c r="E193" s="14"/>
      <c r="F193" s="15">
        <f>F194</f>
        <v>15</v>
      </c>
      <c r="G193" s="15">
        <f>G194</f>
        <v>0</v>
      </c>
      <c r="H193" s="15">
        <f t="shared" si="11"/>
        <v>0</v>
      </c>
    </row>
    <row r="194" spans="1:8" ht="27.75" customHeight="1" x14ac:dyDescent="0.25">
      <c r="A194" s="23" t="s">
        <v>76</v>
      </c>
      <c r="B194" s="14" t="s">
        <v>25</v>
      </c>
      <c r="C194" s="14" t="s">
        <v>175</v>
      </c>
      <c r="D194" s="14" t="s">
        <v>178</v>
      </c>
      <c r="E194" s="14"/>
      <c r="F194" s="15">
        <f>F195</f>
        <v>15</v>
      </c>
      <c r="G194" s="15">
        <f>G195</f>
        <v>0</v>
      </c>
      <c r="H194" s="15">
        <f t="shared" si="11"/>
        <v>0</v>
      </c>
    </row>
    <row r="195" spans="1:8" ht="28.5" customHeight="1" x14ac:dyDescent="0.25">
      <c r="A195" s="17" t="s">
        <v>22</v>
      </c>
      <c r="B195" s="14" t="s">
        <v>25</v>
      </c>
      <c r="C195" s="14" t="s">
        <v>175</v>
      </c>
      <c r="D195" s="14" t="s">
        <v>178</v>
      </c>
      <c r="E195" s="14" t="s">
        <v>23</v>
      </c>
      <c r="F195" s="15">
        <v>15</v>
      </c>
      <c r="G195" s="15">
        <v>0</v>
      </c>
      <c r="H195" s="15">
        <f t="shared" si="11"/>
        <v>0</v>
      </c>
    </row>
    <row r="196" spans="1:8" ht="58.5" customHeight="1" x14ac:dyDescent="0.25">
      <c r="A196" s="17" t="s">
        <v>89</v>
      </c>
      <c r="B196" s="14" t="s">
        <v>25</v>
      </c>
      <c r="C196" s="14" t="s">
        <v>175</v>
      </c>
      <c r="D196" s="14" t="s">
        <v>90</v>
      </c>
      <c r="E196" s="14"/>
      <c r="F196" s="15">
        <f>F197</f>
        <v>1453.2</v>
      </c>
      <c r="G196" s="15">
        <f>G197</f>
        <v>300</v>
      </c>
      <c r="H196" s="15">
        <f t="shared" si="11"/>
        <v>20.644095788604456</v>
      </c>
    </row>
    <row r="197" spans="1:8" ht="28.5" customHeight="1" x14ac:dyDescent="0.25">
      <c r="A197" s="23" t="s">
        <v>76</v>
      </c>
      <c r="B197" s="14" t="s">
        <v>25</v>
      </c>
      <c r="C197" s="14" t="s">
        <v>175</v>
      </c>
      <c r="D197" s="14" t="s">
        <v>138</v>
      </c>
      <c r="E197" s="14"/>
      <c r="F197" s="15">
        <f>F198+F199</f>
        <v>1453.2</v>
      </c>
      <c r="G197" s="15">
        <f>G198+G199</f>
        <v>300</v>
      </c>
      <c r="H197" s="15">
        <f t="shared" si="11"/>
        <v>20.644095788604456</v>
      </c>
    </row>
    <row r="198" spans="1:8" ht="28.5" customHeight="1" x14ac:dyDescent="0.25">
      <c r="A198" s="17" t="s">
        <v>22</v>
      </c>
      <c r="B198" s="14" t="s">
        <v>25</v>
      </c>
      <c r="C198" s="14" t="s">
        <v>175</v>
      </c>
      <c r="D198" s="14" t="s">
        <v>138</v>
      </c>
      <c r="E198" s="14" t="s">
        <v>23</v>
      </c>
      <c r="F198" s="15">
        <v>1063.2</v>
      </c>
      <c r="G198" s="15">
        <v>0</v>
      </c>
      <c r="H198" s="15">
        <f t="shared" si="11"/>
        <v>0</v>
      </c>
    </row>
    <row r="199" spans="1:8" ht="13.5" customHeight="1" x14ac:dyDescent="0.25">
      <c r="A199" s="23" t="s">
        <v>116</v>
      </c>
      <c r="B199" s="14" t="s">
        <v>25</v>
      </c>
      <c r="C199" s="14" t="s">
        <v>175</v>
      </c>
      <c r="D199" s="14" t="s">
        <v>138</v>
      </c>
      <c r="E199" s="14" t="s">
        <v>117</v>
      </c>
      <c r="F199" s="15">
        <v>390</v>
      </c>
      <c r="G199" s="15">
        <v>300</v>
      </c>
      <c r="H199" s="15">
        <f t="shared" si="11"/>
        <v>76.923076923076934</v>
      </c>
    </row>
    <row r="200" spans="1:8" ht="60.75" customHeight="1" x14ac:dyDescent="0.25">
      <c r="A200" s="17" t="s">
        <v>179</v>
      </c>
      <c r="B200" s="14" t="s">
        <v>25</v>
      </c>
      <c r="C200" s="14" t="s">
        <v>175</v>
      </c>
      <c r="D200" s="14" t="s">
        <v>180</v>
      </c>
      <c r="E200" s="14"/>
      <c r="F200" s="15">
        <f>F201</f>
        <v>240</v>
      </c>
      <c r="G200" s="15">
        <f>G201</f>
        <v>46</v>
      </c>
      <c r="H200" s="15">
        <f t="shared" si="11"/>
        <v>19.166666666666668</v>
      </c>
    </row>
    <row r="201" spans="1:8" ht="28.5" customHeight="1" x14ac:dyDescent="0.25">
      <c r="A201" s="23" t="s">
        <v>76</v>
      </c>
      <c r="B201" s="14" t="s">
        <v>25</v>
      </c>
      <c r="C201" s="14" t="s">
        <v>175</v>
      </c>
      <c r="D201" s="14" t="s">
        <v>181</v>
      </c>
      <c r="E201" s="14"/>
      <c r="F201" s="15">
        <f>F202</f>
        <v>240</v>
      </c>
      <c r="G201" s="15">
        <f>G202</f>
        <v>46</v>
      </c>
      <c r="H201" s="15">
        <f t="shared" ref="H201:H264" si="16">G201/F201*100</f>
        <v>19.166666666666668</v>
      </c>
    </row>
    <row r="202" spans="1:8" ht="28.5" customHeight="1" x14ac:dyDescent="0.25">
      <c r="A202" s="17" t="s">
        <v>22</v>
      </c>
      <c r="B202" s="14" t="s">
        <v>25</v>
      </c>
      <c r="C202" s="14" t="s">
        <v>175</v>
      </c>
      <c r="D202" s="14" t="s">
        <v>181</v>
      </c>
      <c r="E202" s="14" t="s">
        <v>23</v>
      </c>
      <c r="F202" s="15">
        <v>240</v>
      </c>
      <c r="G202" s="15">
        <v>46</v>
      </c>
      <c r="H202" s="15">
        <f t="shared" si="16"/>
        <v>19.166666666666668</v>
      </c>
    </row>
    <row r="203" spans="1:8" ht="45" hidden="1" customHeight="1" x14ac:dyDescent="0.25">
      <c r="A203" s="23" t="s">
        <v>28</v>
      </c>
      <c r="B203" s="14" t="s">
        <v>25</v>
      </c>
      <c r="C203" s="22" t="s">
        <v>175</v>
      </c>
      <c r="D203" s="14" t="s">
        <v>29</v>
      </c>
      <c r="E203" s="22"/>
      <c r="F203" s="15">
        <f t="shared" ref="F203:G205" si="17">F204</f>
        <v>0</v>
      </c>
      <c r="G203" s="15">
        <f t="shared" si="17"/>
        <v>0</v>
      </c>
      <c r="H203" s="15" t="e">
        <f t="shared" si="16"/>
        <v>#DIV/0!</v>
      </c>
    </row>
    <row r="204" spans="1:8" ht="28.5" hidden="1" customHeight="1" x14ac:dyDescent="0.25">
      <c r="A204" s="13" t="s">
        <v>30</v>
      </c>
      <c r="B204" s="14" t="s">
        <v>25</v>
      </c>
      <c r="C204" s="22" t="s">
        <v>175</v>
      </c>
      <c r="D204" s="14" t="s">
        <v>31</v>
      </c>
      <c r="E204" s="22"/>
      <c r="F204" s="15">
        <f t="shared" si="17"/>
        <v>0</v>
      </c>
      <c r="G204" s="15">
        <f t="shared" si="17"/>
        <v>0</v>
      </c>
      <c r="H204" s="15" t="e">
        <f t="shared" si="16"/>
        <v>#DIV/0!</v>
      </c>
    </row>
    <row r="205" spans="1:8" ht="107.25" hidden="1" customHeight="1" x14ac:dyDescent="0.25">
      <c r="A205" s="13" t="s">
        <v>114</v>
      </c>
      <c r="B205" s="14" t="s">
        <v>25</v>
      </c>
      <c r="C205" s="22" t="s">
        <v>175</v>
      </c>
      <c r="D205" s="14" t="s">
        <v>115</v>
      </c>
      <c r="E205" s="22"/>
      <c r="F205" s="15">
        <f t="shared" si="17"/>
        <v>0</v>
      </c>
      <c r="G205" s="15">
        <f t="shared" si="17"/>
        <v>0</v>
      </c>
      <c r="H205" s="15" t="e">
        <f t="shared" si="16"/>
        <v>#DIV/0!</v>
      </c>
    </row>
    <row r="206" spans="1:8" ht="14.25" hidden="1" customHeight="1" x14ac:dyDescent="0.25">
      <c r="A206" s="23" t="s">
        <v>116</v>
      </c>
      <c r="B206" s="14" t="s">
        <v>25</v>
      </c>
      <c r="C206" s="22" t="s">
        <v>175</v>
      </c>
      <c r="D206" s="14" t="s">
        <v>115</v>
      </c>
      <c r="E206" s="22" t="s">
        <v>117</v>
      </c>
      <c r="F206" s="15">
        <v>0</v>
      </c>
      <c r="G206" s="15"/>
      <c r="H206" s="15" t="e">
        <f t="shared" si="16"/>
        <v>#DIV/0!</v>
      </c>
    </row>
    <row r="207" spans="1:8" ht="31.5" x14ac:dyDescent="0.25">
      <c r="A207" s="12" t="s">
        <v>182</v>
      </c>
      <c r="B207" s="9" t="s">
        <v>35</v>
      </c>
      <c r="C207" s="9"/>
      <c r="D207" s="9"/>
      <c r="E207" s="9"/>
      <c r="F207" s="10">
        <f>F208+F212+F240</f>
        <v>28659.599999999999</v>
      </c>
      <c r="G207" s="10">
        <f>G208+G212+G240</f>
        <v>834.30000000000007</v>
      </c>
      <c r="H207" s="10">
        <f t="shared" si="16"/>
        <v>2.911066448938576</v>
      </c>
    </row>
    <row r="208" spans="1:8" ht="15.75" hidden="1" customHeight="1" x14ac:dyDescent="0.25">
      <c r="A208" s="12" t="s">
        <v>183</v>
      </c>
      <c r="B208" s="9" t="s">
        <v>35</v>
      </c>
      <c r="C208" s="9" t="s">
        <v>7</v>
      </c>
      <c r="D208" s="9"/>
      <c r="E208" s="9"/>
      <c r="F208" s="10">
        <f t="shared" ref="F208:G210" si="18">F209</f>
        <v>0</v>
      </c>
      <c r="G208" s="10">
        <f t="shared" si="18"/>
        <v>0</v>
      </c>
      <c r="H208" s="10" t="e">
        <f t="shared" si="16"/>
        <v>#DIV/0!</v>
      </c>
    </row>
    <row r="209" spans="1:8" ht="31.5" hidden="1" customHeight="1" x14ac:dyDescent="0.25">
      <c r="A209" s="12" t="s">
        <v>184</v>
      </c>
      <c r="B209" s="9" t="s">
        <v>35</v>
      </c>
      <c r="C209" s="9" t="s">
        <v>7</v>
      </c>
      <c r="D209" s="9" t="s">
        <v>185</v>
      </c>
      <c r="E209" s="9"/>
      <c r="F209" s="10">
        <f t="shared" si="18"/>
        <v>0</v>
      </c>
      <c r="G209" s="10">
        <f t="shared" si="18"/>
        <v>0</v>
      </c>
      <c r="H209" s="10" t="e">
        <f t="shared" si="16"/>
        <v>#DIV/0!</v>
      </c>
    </row>
    <row r="210" spans="1:8" ht="78.75" hidden="1" customHeight="1" x14ac:dyDescent="0.25">
      <c r="A210" s="12" t="s">
        <v>186</v>
      </c>
      <c r="B210" s="9" t="s">
        <v>35</v>
      </c>
      <c r="C210" s="9" t="s">
        <v>7</v>
      </c>
      <c r="D210" s="9" t="s">
        <v>187</v>
      </c>
      <c r="E210" s="9"/>
      <c r="F210" s="10">
        <f t="shared" si="18"/>
        <v>0</v>
      </c>
      <c r="G210" s="10">
        <f t="shared" si="18"/>
        <v>0</v>
      </c>
      <c r="H210" s="10" t="e">
        <f t="shared" si="16"/>
        <v>#DIV/0!</v>
      </c>
    </row>
    <row r="211" spans="1:8" ht="31.5" hidden="1" customHeight="1" x14ac:dyDescent="0.25">
      <c r="A211" s="12" t="s">
        <v>110</v>
      </c>
      <c r="B211" s="9" t="s">
        <v>35</v>
      </c>
      <c r="C211" s="9" t="s">
        <v>7</v>
      </c>
      <c r="D211" s="9" t="s">
        <v>187</v>
      </c>
      <c r="E211" s="9" t="s">
        <v>23</v>
      </c>
      <c r="F211" s="10"/>
      <c r="G211" s="10"/>
      <c r="H211" s="10" t="e">
        <f t="shared" si="16"/>
        <v>#DIV/0!</v>
      </c>
    </row>
    <row r="212" spans="1:8" ht="14.25" customHeight="1" x14ac:dyDescent="0.25">
      <c r="A212" s="8" t="s">
        <v>188</v>
      </c>
      <c r="B212" s="25" t="s">
        <v>35</v>
      </c>
      <c r="C212" s="25" t="s">
        <v>9</v>
      </c>
      <c r="D212" s="25"/>
      <c r="E212" s="25"/>
      <c r="F212" s="10">
        <f>F216+F236+F232</f>
        <v>27079.199999999997</v>
      </c>
      <c r="G212" s="10">
        <f>G216+G236+G232</f>
        <v>707.1</v>
      </c>
      <c r="H212" s="10">
        <f t="shared" si="16"/>
        <v>2.6112292829921122</v>
      </c>
    </row>
    <row r="213" spans="1:8" ht="46.5" hidden="1" customHeight="1" x14ac:dyDescent="0.25">
      <c r="A213" s="23" t="s">
        <v>189</v>
      </c>
      <c r="B213" s="22" t="s">
        <v>35</v>
      </c>
      <c r="C213" s="22" t="s">
        <v>9</v>
      </c>
      <c r="D213" s="22" t="s">
        <v>190</v>
      </c>
      <c r="E213" s="22"/>
      <c r="F213" s="15"/>
      <c r="G213" s="15"/>
      <c r="H213" s="10" t="e">
        <f t="shared" si="16"/>
        <v>#DIV/0!</v>
      </c>
    </row>
    <row r="214" spans="1:8" ht="63" hidden="1" customHeight="1" x14ac:dyDescent="0.25">
      <c r="A214" s="23" t="s">
        <v>191</v>
      </c>
      <c r="B214" s="22" t="s">
        <v>35</v>
      </c>
      <c r="C214" s="22" t="s">
        <v>9</v>
      </c>
      <c r="D214" s="22" t="s">
        <v>192</v>
      </c>
      <c r="E214" s="22"/>
      <c r="F214" s="15"/>
      <c r="G214" s="15"/>
      <c r="H214" s="10" t="e">
        <f t="shared" si="16"/>
        <v>#DIV/0!</v>
      </c>
    </row>
    <row r="215" spans="1:8" ht="15.75" hidden="1" customHeight="1" x14ac:dyDescent="0.25">
      <c r="A215" s="13" t="s">
        <v>193</v>
      </c>
      <c r="B215" s="22" t="s">
        <v>35</v>
      </c>
      <c r="C215" s="22" t="s">
        <v>9</v>
      </c>
      <c r="D215" s="22" t="s">
        <v>192</v>
      </c>
      <c r="E215" s="22" t="s">
        <v>194</v>
      </c>
      <c r="F215" s="15"/>
      <c r="G215" s="15"/>
      <c r="H215" s="10" t="e">
        <f t="shared" si="16"/>
        <v>#DIV/0!</v>
      </c>
    </row>
    <row r="216" spans="1:8" ht="75.75" customHeight="1" x14ac:dyDescent="0.25">
      <c r="A216" s="13" t="s">
        <v>195</v>
      </c>
      <c r="B216" s="22" t="s">
        <v>35</v>
      </c>
      <c r="C216" s="22" t="s">
        <v>9</v>
      </c>
      <c r="D216" s="22" t="s">
        <v>196</v>
      </c>
      <c r="E216" s="22"/>
      <c r="F216" s="15">
        <f>F217+F222+F225+F229</f>
        <v>26387.1</v>
      </c>
      <c r="G216" s="15">
        <f>G217+G222+G225+G229</f>
        <v>15</v>
      </c>
      <c r="H216" s="15">
        <f t="shared" si="16"/>
        <v>5.6845958820787433E-2</v>
      </c>
    </row>
    <row r="217" spans="1:8" ht="27.75" customHeight="1" x14ac:dyDescent="0.25">
      <c r="A217" s="23" t="s">
        <v>76</v>
      </c>
      <c r="B217" s="22" t="s">
        <v>35</v>
      </c>
      <c r="C217" s="22" t="s">
        <v>9</v>
      </c>
      <c r="D217" s="22" t="s">
        <v>197</v>
      </c>
      <c r="E217" s="22"/>
      <c r="F217" s="15">
        <f>F219+F218</f>
        <v>2440.3000000000002</v>
      </c>
      <c r="G217" s="15">
        <f>G219+G218</f>
        <v>15</v>
      </c>
      <c r="H217" s="15">
        <f t="shared" si="16"/>
        <v>0.61467852313240168</v>
      </c>
    </row>
    <row r="218" spans="1:8" ht="27.75" customHeight="1" x14ac:dyDescent="0.25">
      <c r="A218" s="17" t="s">
        <v>22</v>
      </c>
      <c r="B218" s="22" t="s">
        <v>35</v>
      </c>
      <c r="C218" s="22" t="s">
        <v>9</v>
      </c>
      <c r="D218" s="22" t="s">
        <v>197</v>
      </c>
      <c r="E218" s="22" t="s">
        <v>23</v>
      </c>
      <c r="F218" s="15">
        <v>2440.3000000000002</v>
      </c>
      <c r="G218" s="15">
        <v>15</v>
      </c>
      <c r="H218" s="15">
        <f t="shared" si="16"/>
        <v>0.61467852313240168</v>
      </c>
    </row>
    <row r="219" spans="1:8" ht="30.75" hidden="1" customHeight="1" x14ac:dyDescent="0.25">
      <c r="A219" s="13" t="s">
        <v>198</v>
      </c>
      <c r="B219" s="22" t="s">
        <v>35</v>
      </c>
      <c r="C219" s="22" t="s">
        <v>9</v>
      </c>
      <c r="D219" s="22" t="s">
        <v>197</v>
      </c>
      <c r="E219" s="22" t="s">
        <v>194</v>
      </c>
      <c r="F219" s="15"/>
      <c r="G219" s="15"/>
      <c r="H219" s="15" t="e">
        <f t="shared" si="16"/>
        <v>#DIV/0!</v>
      </c>
    </row>
    <row r="220" spans="1:8" ht="44.25" hidden="1" customHeight="1" x14ac:dyDescent="0.25">
      <c r="A220" s="13" t="s">
        <v>199</v>
      </c>
      <c r="B220" s="22" t="s">
        <v>35</v>
      </c>
      <c r="C220" s="22" t="s">
        <v>9</v>
      </c>
      <c r="D220" s="22" t="s">
        <v>200</v>
      </c>
      <c r="E220" s="22"/>
      <c r="F220" s="15"/>
      <c r="G220" s="15"/>
      <c r="H220" s="15" t="e">
        <f t="shared" si="16"/>
        <v>#DIV/0!</v>
      </c>
    </row>
    <row r="221" spans="1:8" ht="30.75" hidden="1" customHeight="1" x14ac:dyDescent="0.25">
      <c r="A221" s="17" t="s">
        <v>22</v>
      </c>
      <c r="B221" s="22" t="s">
        <v>35</v>
      </c>
      <c r="C221" s="22" t="s">
        <v>9</v>
      </c>
      <c r="D221" s="22" t="s">
        <v>200</v>
      </c>
      <c r="E221" s="22" t="s">
        <v>23</v>
      </c>
      <c r="F221" s="15"/>
      <c r="G221" s="15"/>
      <c r="H221" s="15" t="e">
        <f t="shared" si="16"/>
        <v>#DIV/0!</v>
      </c>
    </row>
    <row r="222" spans="1:8" ht="12.75" customHeight="1" x14ac:dyDescent="0.25">
      <c r="A222" s="13" t="s">
        <v>201</v>
      </c>
      <c r="B222" s="22" t="s">
        <v>35</v>
      </c>
      <c r="C222" s="22" t="s">
        <v>9</v>
      </c>
      <c r="D222" s="22" t="s">
        <v>202</v>
      </c>
      <c r="E222" s="22"/>
      <c r="F222" s="15">
        <f>F223</f>
        <v>17980.5</v>
      </c>
      <c r="G222" s="15">
        <f>G223</f>
        <v>0</v>
      </c>
      <c r="H222" s="15">
        <f t="shared" si="16"/>
        <v>0</v>
      </c>
    </row>
    <row r="223" spans="1:8" ht="12.75" customHeight="1" x14ac:dyDescent="0.25">
      <c r="A223" s="13" t="s">
        <v>203</v>
      </c>
      <c r="B223" s="14" t="s">
        <v>35</v>
      </c>
      <c r="C223" s="14" t="s">
        <v>9</v>
      </c>
      <c r="D223" s="14" t="s">
        <v>204</v>
      </c>
      <c r="E223" s="18"/>
      <c r="F223" s="15">
        <f>F224</f>
        <v>17980.5</v>
      </c>
      <c r="G223" s="15">
        <f>G224</f>
        <v>0</v>
      </c>
      <c r="H223" s="15">
        <f t="shared" si="16"/>
        <v>0</v>
      </c>
    </row>
    <row r="224" spans="1:8" ht="27.75" customHeight="1" x14ac:dyDescent="0.25">
      <c r="A224" s="17" t="s">
        <v>22</v>
      </c>
      <c r="B224" s="14" t="s">
        <v>35</v>
      </c>
      <c r="C224" s="14" t="s">
        <v>9</v>
      </c>
      <c r="D224" s="14" t="s">
        <v>204</v>
      </c>
      <c r="E224" s="18" t="s">
        <v>23</v>
      </c>
      <c r="F224" s="15">
        <v>17980.5</v>
      </c>
      <c r="G224" s="15">
        <v>0</v>
      </c>
      <c r="H224" s="15">
        <f t="shared" si="16"/>
        <v>0</v>
      </c>
    </row>
    <row r="225" spans="1:8" ht="12.75" customHeight="1" x14ac:dyDescent="0.25">
      <c r="A225" s="17" t="s">
        <v>205</v>
      </c>
      <c r="B225" s="14" t="s">
        <v>35</v>
      </c>
      <c r="C225" s="14" t="s">
        <v>9</v>
      </c>
      <c r="D225" s="14" t="s">
        <v>206</v>
      </c>
      <c r="E225" s="18"/>
      <c r="F225" s="15">
        <f>F226</f>
        <v>5966.3</v>
      </c>
      <c r="G225" s="15">
        <f>G226</f>
        <v>0</v>
      </c>
      <c r="H225" s="15">
        <f t="shared" si="16"/>
        <v>0</v>
      </c>
    </row>
    <row r="226" spans="1:8" ht="43.5" customHeight="1" x14ac:dyDescent="0.25">
      <c r="A226" s="17" t="s">
        <v>207</v>
      </c>
      <c r="B226" s="14" t="s">
        <v>35</v>
      </c>
      <c r="C226" s="14" t="s">
        <v>9</v>
      </c>
      <c r="D226" s="14" t="s">
        <v>208</v>
      </c>
      <c r="E226" s="18"/>
      <c r="F226" s="15">
        <f>F227+F228</f>
        <v>5966.3</v>
      </c>
      <c r="G226" s="15">
        <f>G227+G228</f>
        <v>0</v>
      </c>
      <c r="H226" s="15">
        <f t="shared" si="16"/>
        <v>0</v>
      </c>
    </row>
    <row r="227" spans="1:8" ht="28.5" customHeight="1" x14ac:dyDescent="0.25">
      <c r="A227" s="17" t="s">
        <v>22</v>
      </c>
      <c r="B227" s="14" t="s">
        <v>35</v>
      </c>
      <c r="C227" s="14" t="s">
        <v>9</v>
      </c>
      <c r="D227" s="14" t="s">
        <v>208</v>
      </c>
      <c r="E227" s="18" t="s">
        <v>23</v>
      </c>
      <c r="F227" s="15">
        <v>5966.3</v>
      </c>
      <c r="G227" s="15">
        <v>0</v>
      </c>
      <c r="H227" s="15">
        <f t="shared" si="16"/>
        <v>0</v>
      </c>
    </row>
    <row r="228" spans="1:8" ht="15" hidden="1" customHeight="1" x14ac:dyDescent="0.25">
      <c r="A228" s="23" t="s">
        <v>116</v>
      </c>
      <c r="B228" s="14" t="s">
        <v>35</v>
      </c>
      <c r="C228" s="14" t="s">
        <v>9</v>
      </c>
      <c r="D228" s="14" t="s">
        <v>208</v>
      </c>
      <c r="E228" s="14" t="s">
        <v>117</v>
      </c>
      <c r="F228" s="15"/>
      <c r="G228" s="15"/>
      <c r="H228" s="15" t="e">
        <f t="shared" si="16"/>
        <v>#DIV/0!</v>
      </c>
    </row>
    <row r="229" spans="1:8" ht="28.5" hidden="1" customHeight="1" x14ac:dyDescent="0.25">
      <c r="A229" s="23" t="s">
        <v>209</v>
      </c>
      <c r="B229" s="14" t="s">
        <v>35</v>
      </c>
      <c r="C229" s="14" t="s">
        <v>9</v>
      </c>
      <c r="D229" s="14" t="s">
        <v>210</v>
      </c>
      <c r="E229" s="14"/>
      <c r="F229" s="15">
        <f>F230</f>
        <v>0</v>
      </c>
      <c r="G229" s="15">
        <f>G230</f>
        <v>0</v>
      </c>
      <c r="H229" s="15" t="e">
        <f t="shared" si="16"/>
        <v>#DIV/0!</v>
      </c>
    </row>
    <row r="230" spans="1:8" ht="28.5" hidden="1" customHeight="1" x14ac:dyDescent="0.25">
      <c r="A230" s="23" t="s">
        <v>211</v>
      </c>
      <c r="B230" s="14" t="s">
        <v>35</v>
      </c>
      <c r="C230" s="14" t="s">
        <v>9</v>
      </c>
      <c r="D230" s="14" t="s">
        <v>212</v>
      </c>
      <c r="E230" s="14"/>
      <c r="F230" s="15">
        <f>F231</f>
        <v>0</v>
      </c>
      <c r="G230" s="15">
        <f>G231</f>
        <v>0</v>
      </c>
      <c r="H230" s="15" t="e">
        <f t="shared" si="16"/>
        <v>#DIV/0!</v>
      </c>
    </row>
    <row r="231" spans="1:8" ht="30" hidden="1" customHeight="1" x14ac:dyDescent="0.25">
      <c r="A231" s="17" t="s">
        <v>22</v>
      </c>
      <c r="B231" s="14" t="s">
        <v>35</v>
      </c>
      <c r="C231" s="14" t="s">
        <v>9</v>
      </c>
      <c r="D231" s="14" t="s">
        <v>212</v>
      </c>
      <c r="E231" s="14" t="s">
        <v>23</v>
      </c>
      <c r="F231" s="15"/>
      <c r="G231" s="15"/>
      <c r="H231" s="15" t="e">
        <f t="shared" si="16"/>
        <v>#DIV/0!</v>
      </c>
    </row>
    <row r="232" spans="1:8" ht="28.5" hidden="1" customHeight="1" x14ac:dyDescent="0.25">
      <c r="A232" s="17" t="s">
        <v>213</v>
      </c>
      <c r="B232" s="14" t="s">
        <v>35</v>
      </c>
      <c r="C232" s="14" t="s">
        <v>9</v>
      </c>
      <c r="D232" s="14" t="s">
        <v>214</v>
      </c>
      <c r="E232" s="18"/>
      <c r="F232" s="15">
        <f t="shared" ref="F232:G234" si="19">F233</f>
        <v>0</v>
      </c>
      <c r="G232" s="15">
        <f t="shared" si="19"/>
        <v>0</v>
      </c>
      <c r="H232" s="15" t="e">
        <f t="shared" si="16"/>
        <v>#DIV/0!</v>
      </c>
    </row>
    <row r="233" spans="1:8" ht="28.5" hidden="1" customHeight="1" x14ac:dyDescent="0.25">
      <c r="A233" s="17" t="s">
        <v>215</v>
      </c>
      <c r="B233" s="14" t="s">
        <v>35</v>
      </c>
      <c r="C233" s="14" t="s">
        <v>9</v>
      </c>
      <c r="D233" s="14" t="s">
        <v>216</v>
      </c>
      <c r="E233" s="18"/>
      <c r="F233" s="15">
        <f t="shared" si="19"/>
        <v>0</v>
      </c>
      <c r="G233" s="15">
        <f t="shared" si="19"/>
        <v>0</v>
      </c>
      <c r="H233" s="15" t="e">
        <f t="shared" si="16"/>
        <v>#DIV/0!</v>
      </c>
    </row>
    <row r="234" spans="1:8" ht="28.5" hidden="1" customHeight="1" x14ac:dyDescent="0.25">
      <c r="A234" s="17" t="s">
        <v>217</v>
      </c>
      <c r="B234" s="14" t="s">
        <v>35</v>
      </c>
      <c r="C234" s="14" t="s">
        <v>9</v>
      </c>
      <c r="D234" s="14" t="s">
        <v>218</v>
      </c>
      <c r="E234" s="18"/>
      <c r="F234" s="15">
        <f t="shared" si="19"/>
        <v>0</v>
      </c>
      <c r="G234" s="15">
        <f t="shared" si="19"/>
        <v>0</v>
      </c>
      <c r="H234" s="15" t="e">
        <f t="shared" si="16"/>
        <v>#DIV/0!</v>
      </c>
    </row>
    <row r="235" spans="1:8" ht="15" hidden="1" customHeight="1" x14ac:dyDescent="0.25">
      <c r="A235" s="13" t="s">
        <v>26</v>
      </c>
      <c r="B235" s="14" t="s">
        <v>35</v>
      </c>
      <c r="C235" s="14" t="s">
        <v>9</v>
      </c>
      <c r="D235" s="14" t="s">
        <v>218</v>
      </c>
      <c r="E235" s="18" t="s">
        <v>27</v>
      </c>
      <c r="F235" s="15"/>
      <c r="G235" s="15"/>
      <c r="H235" s="15" t="e">
        <f t="shared" si="16"/>
        <v>#DIV/0!</v>
      </c>
    </row>
    <row r="236" spans="1:8" ht="44.45" customHeight="1" x14ac:dyDescent="0.25">
      <c r="A236" s="23" t="s">
        <v>28</v>
      </c>
      <c r="B236" s="14" t="s">
        <v>35</v>
      </c>
      <c r="C236" s="14" t="s">
        <v>9</v>
      </c>
      <c r="D236" s="14" t="s">
        <v>29</v>
      </c>
      <c r="E236" s="22"/>
      <c r="F236" s="15">
        <f t="shared" ref="F236:G238" si="20">F237</f>
        <v>692.1</v>
      </c>
      <c r="G236" s="15">
        <f t="shared" si="20"/>
        <v>692.1</v>
      </c>
      <c r="H236" s="15">
        <f t="shared" si="16"/>
        <v>100</v>
      </c>
    </row>
    <row r="237" spans="1:8" ht="28.9" customHeight="1" x14ac:dyDescent="0.25">
      <c r="A237" s="13" t="s">
        <v>30</v>
      </c>
      <c r="B237" s="14" t="s">
        <v>35</v>
      </c>
      <c r="C237" s="14" t="s">
        <v>9</v>
      </c>
      <c r="D237" s="14" t="s">
        <v>31</v>
      </c>
      <c r="E237" s="22"/>
      <c r="F237" s="15">
        <f t="shared" si="20"/>
        <v>692.1</v>
      </c>
      <c r="G237" s="15">
        <f t="shared" si="20"/>
        <v>692.1</v>
      </c>
      <c r="H237" s="15">
        <f t="shared" si="16"/>
        <v>100</v>
      </c>
    </row>
    <row r="238" spans="1:8" ht="108" customHeight="1" x14ac:dyDescent="0.25">
      <c r="A238" s="13" t="s">
        <v>114</v>
      </c>
      <c r="B238" s="14" t="s">
        <v>35</v>
      </c>
      <c r="C238" s="14" t="s">
        <v>9</v>
      </c>
      <c r="D238" s="14" t="s">
        <v>115</v>
      </c>
      <c r="E238" s="22"/>
      <c r="F238" s="15">
        <f t="shared" si="20"/>
        <v>692.1</v>
      </c>
      <c r="G238" s="15">
        <f t="shared" si="20"/>
        <v>692.1</v>
      </c>
      <c r="H238" s="15">
        <f t="shared" si="16"/>
        <v>100</v>
      </c>
    </row>
    <row r="239" spans="1:8" ht="12.75" customHeight="1" x14ac:dyDescent="0.25">
      <c r="A239" s="23" t="s">
        <v>116</v>
      </c>
      <c r="B239" s="14" t="s">
        <v>35</v>
      </c>
      <c r="C239" s="14" t="s">
        <v>9</v>
      </c>
      <c r="D239" s="14" t="s">
        <v>115</v>
      </c>
      <c r="E239" s="22" t="s">
        <v>117</v>
      </c>
      <c r="F239" s="15">
        <v>692.1</v>
      </c>
      <c r="G239" s="15">
        <v>692.1</v>
      </c>
      <c r="H239" s="15">
        <f t="shared" si="16"/>
        <v>100</v>
      </c>
    </row>
    <row r="240" spans="1:8" ht="12.75" customHeight="1" x14ac:dyDescent="0.25">
      <c r="A240" s="12" t="s">
        <v>219</v>
      </c>
      <c r="B240" s="25" t="s">
        <v>35</v>
      </c>
      <c r="C240" s="25" t="s">
        <v>19</v>
      </c>
      <c r="D240" s="25"/>
      <c r="E240" s="25"/>
      <c r="F240" s="10">
        <f>F262++F241+F244+F247+F255</f>
        <v>1580.4</v>
      </c>
      <c r="G240" s="10">
        <f>G262++G241+G244+G247+G255</f>
        <v>127.2</v>
      </c>
      <c r="H240" s="10">
        <f t="shared" si="16"/>
        <v>8.048595292331056</v>
      </c>
    </row>
    <row r="241" spans="1:8" ht="60.75" hidden="1" customHeight="1" x14ac:dyDescent="0.25">
      <c r="A241" s="13" t="s">
        <v>220</v>
      </c>
      <c r="B241" s="22" t="s">
        <v>35</v>
      </c>
      <c r="C241" s="22" t="s">
        <v>19</v>
      </c>
      <c r="D241" s="22" t="s">
        <v>196</v>
      </c>
      <c r="E241" s="22"/>
      <c r="F241" s="15">
        <f>F242</f>
        <v>0</v>
      </c>
      <c r="G241" s="15">
        <f>G242</f>
        <v>0</v>
      </c>
      <c r="H241" s="10" t="e">
        <f t="shared" si="16"/>
        <v>#DIV/0!</v>
      </c>
    </row>
    <row r="242" spans="1:8" ht="31.5" hidden="1" customHeight="1" x14ac:dyDescent="0.25">
      <c r="A242" s="23" t="s">
        <v>76</v>
      </c>
      <c r="B242" s="22" t="s">
        <v>35</v>
      </c>
      <c r="C242" s="22" t="s">
        <v>19</v>
      </c>
      <c r="D242" s="22" t="s">
        <v>197</v>
      </c>
      <c r="E242" s="22"/>
      <c r="F242" s="15">
        <f>F243</f>
        <v>0</v>
      </c>
      <c r="G242" s="15">
        <f>G243</f>
        <v>0</v>
      </c>
      <c r="H242" s="10" t="e">
        <f t="shared" si="16"/>
        <v>#DIV/0!</v>
      </c>
    </row>
    <row r="243" spans="1:8" ht="30.75" hidden="1" customHeight="1" x14ac:dyDescent="0.25">
      <c r="A243" s="17" t="s">
        <v>22</v>
      </c>
      <c r="B243" s="22" t="s">
        <v>35</v>
      </c>
      <c r="C243" s="22" t="s">
        <v>19</v>
      </c>
      <c r="D243" s="22" t="s">
        <v>197</v>
      </c>
      <c r="E243" s="22" t="s">
        <v>23</v>
      </c>
      <c r="F243" s="15"/>
      <c r="G243" s="15"/>
      <c r="H243" s="10" t="e">
        <f t="shared" si="16"/>
        <v>#DIV/0!</v>
      </c>
    </row>
    <row r="244" spans="1:8" ht="59.45" hidden="1" customHeight="1" x14ac:dyDescent="0.25">
      <c r="A244" s="17" t="s">
        <v>89</v>
      </c>
      <c r="B244" s="22" t="s">
        <v>35</v>
      </c>
      <c r="C244" s="22" t="s">
        <v>19</v>
      </c>
      <c r="D244" s="14" t="s">
        <v>90</v>
      </c>
      <c r="E244" s="14"/>
      <c r="F244" s="15">
        <f>F245</f>
        <v>0</v>
      </c>
      <c r="G244" s="15">
        <f>G245</f>
        <v>0</v>
      </c>
      <c r="H244" s="10" t="e">
        <f t="shared" si="16"/>
        <v>#DIV/0!</v>
      </c>
    </row>
    <row r="245" spans="1:8" ht="31.5" hidden="1" customHeight="1" x14ac:dyDescent="0.25">
      <c r="A245" s="23" t="s">
        <v>76</v>
      </c>
      <c r="B245" s="22" t="s">
        <v>35</v>
      </c>
      <c r="C245" s="22" t="s">
        <v>19</v>
      </c>
      <c r="D245" s="14" t="s">
        <v>138</v>
      </c>
      <c r="E245" s="14"/>
      <c r="F245" s="15">
        <f>F246</f>
        <v>0</v>
      </c>
      <c r="G245" s="15">
        <f>G246</f>
        <v>0</v>
      </c>
      <c r="H245" s="10" t="e">
        <f t="shared" si="16"/>
        <v>#DIV/0!</v>
      </c>
    </row>
    <row r="246" spans="1:8" ht="30" hidden="1" customHeight="1" x14ac:dyDescent="0.25">
      <c r="A246" s="17" t="s">
        <v>22</v>
      </c>
      <c r="B246" s="14" t="s">
        <v>35</v>
      </c>
      <c r="C246" s="14" t="s">
        <v>19</v>
      </c>
      <c r="D246" s="14" t="s">
        <v>138</v>
      </c>
      <c r="E246" s="14" t="s">
        <v>23</v>
      </c>
      <c r="F246" s="15"/>
      <c r="G246" s="15"/>
      <c r="H246" s="10" t="e">
        <f t="shared" si="16"/>
        <v>#DIV/0!</v>
      </c>
    </row>
    <row r="247" spans="1:8" ht="59.25" customHeight="1" x14ac:dyDescent="0.25">
      <c r="A247" s="13" t="s">
        <v>221</v>
      </c>
      <c r="B247" s="22" t="s">
        <v>35</v>
      </c>
      <c r="C247" s="22" t="s">
        <v>19</v>
      </c>
      <c r="D247" s="22" t="s">
        <v>222</v>
      </c>
      <c r="E247" s="22"/>
      <c r="F247" s="15">
        <f>F248+F250</f>
        <v>50</v>
      </c>
      <c r="G247" s="15">
        <f>G248+G250</f>
        <v>0</v>
      </c>
      <c r="H247" s="15">
        <f t="shared" si="16"/>
        <v>0</v>
      </c>
    </row>
    <row r="248" spans="1:8" ht="30" customHeight="1" x14ac:dyDescent="0.25">
      <c r="A248" s="23" t="s">
        <v>76</v>
      </c>
      <c r="B248" s="22" t="s">
        <v>35</v>
      </c>
      <c r="C248" s="22" t="s">
        <v>19</v>
      </c>
      <c r="D248" s="22" t="s">
        <v>223</v>
      </c>
      <c r="E248" s="22"/>
      <c r="F248" s="15">
        <f>F249</f>
        <v>50</v>
      </c>
      <c r="G248" s="15">
        <f>G249</f>
        <v>0</v>
      </c>
      <c r="H248" s="15">
        <f t="shared" si="16"/>
        <v>0</v>
      </c>
    </row>
    <row r="249" spans="1:8" ht="29.25" customHeight="1" x14ac:dyDescent="0.25">
      <c r="A249" s="17" t="s">
        <v>22</v>
      </c>
      <c r="B249" s="22" t="s">
        <v>35</v>
      </c>
      <c r="C249" s="22" t="s">
        <v>19</v>
      </c>
      <c r="D249" s="22" t="s">
        <v>223</v>
      </c>
      <c r="E249" s="22" t="s">
        <v>23</v>
      </c>
      <c r="F249" s="15">
        <v>50</v>
      </c>
      <c r="G249" s="15">
        <v>0</v>
      </c>
      <c r="H249" s="15">
        <f t="shared" si="16"/>
        <v>0</v>
      </c>
    </row>
    <row r="250" spans="1:8" ht="16.5" hidden="1" customHeight="1" x14ac:dyDescent="0.25">
      <c r="A250" s="13" t="s">
        <v>224</v>
      </c>
      <c r="B250" s="22" t="s">
        <v>35</v>
      </c>
      <c r="C250" s="22" t="s">
        <v>19</v>
      </c>
      <c r="D250" s="22" t="s">
        <v>225</v>
      </c>
      <c r="E250" s="22"/>
      <c r="F250" s="15">
        <f>F251+F253</f>
        <v>0</v>
      </c>
      <c r="G250" s="15">
        <f>G251+G253</f>
        <v>0</v>
      </c>
      <c r="H250" s="15" t="e">
        <f t="shared" si="16"/>
        <v>#DIV/0!</v>
      </c>
    </row>
    <row r="251" spans="1:8" ht="16.5" hidden="1" customHeight="1" x14ac:dyDescent="0.25">
      <c r="A251" s="13" t="s">
        <v>226</v>
      </c>
      <c r="B251" s="22" t="s">
        <v>35</v>
      </c>
      <c r="C251" s="22" t="s">
        <v>19</v>
      </c>
      <c r="D251" s="22" t="s">
        <v>227</v>
      </c>
      <c r="E251" s="22"/>
      <c r="F251" s="15">
        <f>F252</f>
        <v>0</v>
      </c>
      <c r="G251" s="15">
        <f>G252</f>
        <v>0</v>
      </c>
      <c r="H251" s="15" t="e">
        <f t="shared" si="16"/>
        <v>#DIV/0!</v>
      </c>
    </row>
    <row r="252" spans="1:8" ht="15" hidden="1" customHeight="1" x14ac:dyDescent="0.25">
      <c r="A252" s="23" t="s">
        <v>116</v>
      </c>
      <c r="B252" s="22" t="s">
        <v>35</v>
      </c>
      <c r="C252" s="22" t="s">
        <v>19</v>
      </c>
      <c r="D252" s="22" t="s">
        <v>227</v>
      </c>
      <c r="E252" s="22" t="s">
        <v>117</v>
      </c>
      <c r="F252" s="15"/>
      <c r="G252" s="15"/>
      <c r="H252" s="15" t="e">
        <f t="shared" si="16"/>
        <v>#DIV/0!</v>
      </c>
    </row>
    <row r="253" spans="1:8" ht="15" hidden="1" customHeight="1" x14ac:dyDescent="0.25">
      <c r="A253" s="13" t="s">
        <v>228</v>
      </c>
      <c r="B253" s="22" t="s">
        <v>35</v>
      </c>
      <c r="C253" s="22" t="s">
        <v>19</v>
      </c>
      <c r="D253" s="22" t="s">
        <v>229</v>
      </c>
      <c r="E253" s="22"/>
      <c r="F253" s="15">
        <f>F254</f>
        <v>0</v>
      </c>
      <c r="G253" s="15">
        <f>G254</f>
        <v>0</v>
      </c>
      <c r="H253" s="15" t="e">
        <f t="shared" si="16"/>
        <v>#DIV/0!</v>
      </c>
    </row>
    <row r="254" spans="1:8" ht="14.25" hidden="1" customHeight="1" x14ac:dyDescent="0.25">
      <c r="A254" s="23" t="s">
        <v>116</v>
      </c>
      <c r="B254" s="22" t="s">
        <v>35</v>
      </c>
      <c r="C254" s="22" t="s">
        <v>19</v>
      </c>
      <c r="D254" s="22" t="s">
        <v>229</v>
      </c>
      <c r="E254" s="22" t="s">
        <v>117</v>
      </c>
      <c r="F254" s="15"/>
      <c r="G254" s="15"/>
      <c r="H254" s="15" t="e">
        <f t="shared" si="16"/>
        <v>#DIV/0!</v>
      </c>
    </row>
    <row r="255" spans="1:8" ht="27" customHeight="1" x14ac:dyDescent="0.25">
      <c r="A255" s="17" t="s">
        <v>213</v>
      </c>
      <c r="B255" s="22" t="s">
        <v>35</v>
      </c>
      <c r="C255" s="22" t="s">
        <v>19</v>
      </c>
      <c r="D255" s="22" t="s">
        <v>214</v>
      </c>
      <c r="E255" s="22"/>
      <c r="F255" s="15">
        <f>F256</f>
        <v>894.4</v>
      </c>
      <c r="G255" s="15">
        <f>G256</f>
        <v>127.2</v>
      </c>
      <c r="H255" s="15">
        <f t="shared" si="16"/>
        <v>14.221824686940968</v>
      </c>
    </row>
    <row r="256" spans="1:8" ht="29.25" customHeight="1" x14ac:dyDescent="0.25">
      <c r="A256" s="13" t="s">
        <v>215</v>
      </c>
      <c r="B256" s="22" t="s">
        <v>35</v>
      </c>
      <c r="C256" s="22" t="s">
        <v>19</v>
      </c>
      <c r="D256" s="22" t="s">
        <v>216</v>
      </c>
      <c r="E256" s="22"/>
      <c r="F256" s="15">
        <f>F257+F259</f>
        <v>894.4</v>
      </c>
      <c r="G256" s="15">
        <f>G257+G259</f>
        <v>127.2</v>
      </c>
      <c r="H256" s="15">
        <f t="shared" si="16"/>
        <v>14.221824686940968</v>
      </c>
    </row>
    <row r="257" spans="1:8" ht="27.75" hidden="1" customHeight="1" x14ac:dyDescent="0.25">
      <c r="A257" s="13" t="s">
        <v>230</v>
      </c>
      <c r="B257" s="22" t="s">
        <v>35</v>
      </c>
      <c r="C257" s="22" t="s">
        <v>19</v>
      </c>
      <c r="D257" s="22" t="s">
        <v>231</v>
      </c>
      <c r="E257" s="22"/>
      <c r="F257" s="15">
        <f>F258</f>
        <v>0</v>
      </c>
      <c r="G257" s="15">
        <f>G258</f>
        <v>0</v>
      </c>
      <c r="H257" s="15" t="e">
        <f t="shared" si="16"/>
        <v>#DIV/0!</v>
      </c>
    </row>
    <row r="258" spans="1:8" ht="30" hidden="1" customHeight="1" x14ac:dyDescent="0.25">
      <c r="A258" s="17" t="s">
        <v>22</v>
      </c>
      <c r="B258" s="22" t="s">
        <v>35</v>
      </c>
      <c r="C258" s="22" t="s">
        <v>19</v>
      </c>
      <c r="D258" s="22" t="s">
        <v>231</v>
      </c>
      <c r="E258" s="22" t="s">
        <v>23</v>
      </c>
      <c r="F258" s="15"/>
      <c r="G258" s="15"/>
      <c r="H258" s="15" t="e">
        <f t="shared" si="16"/>
        <v>#DIV/0!</v>
      </c>
    </row>
    <row r="259" spans="1:8" ht="28.5" customHeight="1" x14ac:dyDescent="0.25">
      <c r="A259" s="13" t="s">
        <v>232</v>
      </c>
      <c r="B259" s="22" t="s">
        <v>35</v>
      </c>
      <c r="C259" s="22" t="s">
        <v>19</v>
      </c>
      <c r="D259" s="22" t="s">
        <v>233</v>
      </c>
      <c r="E259" s="22"/>
      <c r="F259" s="15">
        <f>F260+F261</f>
        <v>894.4</v>
      </c>
      <c r="G259" s="15">
        <f>G260+G261</f>
        <v>127.2</v>
      </c>
      <c r="H259" s="15">
        <f t="shared" si="16"/>
        <v>14.221824686940968</v>
      </c>
    </row>
    <row r="260" spans="1:8" ht="29.25" hidden="1" customHeight="1" x14ac:dyDescent="0.25">
      <c r="A260" s="13" t="s">
        <v>110</v>
      </c>
      <c r="B260" s="22" t="s">
        <v>35</v>
      </c>
      <c r="C260" s="22" t="s">
        <v>19</v>
      </c>
      <c r="D260" s="22" t="s">
        <v>233</v>
      </c>
      <c r="E260" s="22" t="s">
        <v>23</v>
      </c>
      <c r="F260" s="15"/>
      <c r="G260" s="15"/>
      <c r="H260" s="15" t="e">
        <f t="shared" si="16"/>
        <v>#DIV/0!</v>
      </c>
    </row>
    <row r="261" spans="1:8" ht="14.25" customHeight="1" x14ac:dyDescent="0.25">
      <c r="A261" s="13" t="s">
        <v>72</v>
      </c>
      <c r="B261" s="22" t="s">
        <v>35</v>
      </c>
      <c r="C261" s="22" t="s">
        <v>19</v>
      </c>
      <c r="D261" s="22" t="s">
        <v>233</v>
      </c>
      <c r="E261" s="22" t="s">
        <v>73</v>
      </c>
      <c r="F261" s="15">
        <v>894.4</v>
      </c>
      <c r="G261" s="15">
        <v>127.2</v>
      </c>
      <c r="H261" s="15">
        <f t="shared" si="16"/>
        <v>14.221824686940968</v>
      </c>
    </row>
    <row r="262" spans="1:8" ht="44.25" customHeight="1" x14ac:dyDescent="0.25">
      <c r="A262" s="23" t="s">
        <v>28</v>
      </c>
      <c r="B262" s="14" t="s">
        <v>35</v>
      </c>
      <c r="C262" s="14" t="s">
        <v>19</v>
      </c>
      <c r="D262" s="14" t="s">
        <v>29</v>
      </c>
      <c r="E262" s="22"/>
      <c r="F262" s="15">
        <f t="shared" ref="F262:G264" si="21">F263</f>
        <v>636</v>
      </c>
      <c r="G262" s="15">
        <f t="shared" si="21"/>
        <v>0</v>
      </c>
      <c r="H262" s="15">
        <f t="shared" si="16"/>
        <v>0</v>
      </c>
    </row>
    <row r="263" spans="1:8" ht="28.5" customHeight="1" x14ac:dyDescent="0.25">
      <c r="A263" s="13" t="s">
        <v>30</v>
      </c>
      <c r="B263" s="14" t="s">
        <v>35</v>
      </c>
      <c r="C263" s="14" t="s">
        <v>19</v>
      </c>
      <c r="D263" s="14" t="s">
        <v>31</v>
      </c>
      <c r="E263" s="22"/>
      <c r="F263" s="15">
        <f t="shared" si="21"/>
        <v>636</v>
      </c>
      <c r="G263" s="15">
        <f t="shared" si="21"/>
        <v>0</v>
      </c>
      <c r="H263" s="15">
        <f t="shared" si="16"/>
        <v>0</v>
      </c>
    </row>
    <row r="264" spans="1:8" ht="107.25" customHeight="1" x14ac:dyDescent="0.25">
      <c r="A264" s="13" t="s">
        <v>114</v>
      </c>
      <c r="B264" s="14" t="s">
        <v>35</v>
      </c>
      <c r="C264" s="14" t="s">
        <v>19</v>
      </c>
      <c r="D264" s="14" t="s">
        <v>115</v>
      </c>
      <c r="E264" s="22"/>
      <c r="F264" s="15">
        <f t="shared" si="21"/>
        <v>636</v>
      </c>
      <c r="G264" s="15">
        <f t="shared" si="21"/>
        <v>0</v>
      </c>
      <c r="H264" s="15">
        <f t="shared" si="16"/>
        <v>0</v>
      </c>
    </row>
    <row r="265" spans="1:8" ht="13.5" customHeight="1" x14ac:dyDescent="0.25">
      <c r="A265" s="23" t="s">
        <v>116</v>
      </c>
      <c r="B265" s="14" t="s">
        <v>35</v>
      </c>
      <c r="C265" s="14" t="s">
        <v>19</v>
      </c>
      <c r="D265" s="14" t="s">
        <v>115</v>
      </c>
      <c r="E265" s="22" t="s">
        <v>117</v>
      </c>
      <c r="F265" s="15">
        <v>636</v>
      </c>
      <c r="G265" s="15">
        <v>0</v>
      </c>
      <c r="H265" s="15">
        <f t="shared" ref="H265:H328" si="22">G265/F265*100</f>
        <v>0</v>
      </c>
    </row>
    <row r="266" spans="1:8" x14ac:dyDescent="0.25">
      <c r="A266" s="12" t="s">
        <v>234</v>
      </c>
      <c r="B266" s="9" t="s">
        <v>45</v>
      </c>
      <c r="C266" s="9"/>
      <c r="D266" s="9"/>
      <c r="E266" s="9"/>
      <c r="F266" s="10">
        <f>F267+F285+F357+F347+F326</f>
        <v>272290.59999999998</v>
      </c>
      <c r="G266" s="10">
        <f>G267+G285+G357+G347+G326</f>
        <v>65919.299999999988</v>
      </c>
      <c r="H266" s="10">
        <f t="shared" si="22"/>
        <v>24.209172112441632</v>
      </c>
    </row>
    <row r="267" spans="1:8" ht="14.25" customHeight="1" x14ac:dyDescent="0.25">
      <c r="A267" s="12" t="s">
        <v>235</v>
      </c>
      <c r="B267" s="9" t="s">
        <v>45</v>
      </c>
      <c r="C267" s="9" t="s">
        <v>7</v>
      </c>
      <c r="D267" s="9"/>
      <c r="E267" s="9"/>
      <c r="F267" s="10">
        <f>F268+F278+F272</f>
        <v>43628.700000000004</v>
      </c>
      <c r="G267" s="10">
        <f>G268+G278+G272</f>
        <v>10690.5</v>
      </c>
      <c r="H267" s="10">
        <f t="shared" si="22"/>
        <v>24.503365903636823</v>
      </c>
    </row>
    <row r="268" spans="1:8" ht="28.5" customHeight="1" x14ac:dyDescent="0.25">
      <c r="A268" s="13" t="s">
        <v>64</v>
      </c>
      <c r="B268" s="14" t="s">
        <v>45</v>
      </c>
      <c r="C268" s="14" t="s">
        <v>7</v>
      </c>
      <c r="D268" s="14" t="s">
        <v>65</v>
      </c>
      <c r="E268" s="14"/>
      <c r="F268" s="15">
        <f t="shared" ref="F268:G270" si="23">F269</f>
        <v>5932.8</v>
      </c>
      <c r="G268" s="15">
        <f t="shared" si="23"/>
        <v>1992.5</v>
      </c>
      <c r="H268" s="15">
        <f t="shared" si="22"/>
        <v>33.584479503775619</v>
      </c>
    </row>
    <row r="269" spans="1:8" ht="45" customHeight="1" x14ac:dyDescent="0.25">
      <c r="A269" s="16" t="s">
        <v>236</v>
      </c>
      <c r="B269" s="14" t="s">
        <v>45</v>
      </c>
      <c r="C269" s="14" t="s">
        <v>7</v>
      </c>
      <c r="D269" s="14" t="s">
        <v>237</v>
      </c>
      <c r="E269" s="14"/>
      <c r="F269" s="15">
        <f t="shared" si="23"/>
        <v>5932.8</v>
      </c>
      <c r="G269" s="15">
        <f t="shared" si="23"/>
        <v>1992.5</v>
      </c>
      <c r="H269" s="15">
        <f t="shared" si="22"/>
        <v>33.584479503775619</v>
      </c>
    </row>
    <row r="270" spans="1:8" ht="27.75" customHeight="1" x14ac:dyDescent="0.25">
      <c r="A270" s="13" t="s">
        <v>238</v>
      </c>
      <c r="B270" s="14" t="s">
        <v>45</v>
      </c>
      <c r="C270" s="14" t="s">
        <v>7</v>
      </c>
      <c r="D270" s="14" t="s">
        <v>239</v>
      </c>
      <c r="E270" s="14"/>
      <c r="F270" s="15">
        <f t="shared" si="23"/>
        <v>5932.8</v>
      </c>
      <c r="G270" s="15">
        <f t="shared" si="23"/>
        <v>1992.5</v>
      </c>
      <c r="H270" s="15">
        <f t="shared" si="22"/>
        <v>33.584479503775619</v>
      </c>
    </row>
    <row r="271" spans="1:8" ht="13.5" customHeight="1" x14ac:dyDescent="0.25">
      <c r="A271" s="13" t="s">
        <v>72</v>
      </c>
      <c r="B271" s="14" t="s">
        <v>45</v>
      </c>
      <c r="C271" s="14" t="s">
        <v>7</v>
      </c>
      <c r="D271" s="14" t="s">
        <v>239</v>
      </c>
      <c r="E271" s="14" t="s">
        <v>73</v>
      </c>
      <c r="F271" s="15">
        <v>5932.8</v>
      </c>
      <c r="G271" s="15">
        <v>1992.5</v>
      </c>
      <c r="H271" s="15">
        <f t="shared" si="22"/>
        <v>33.584479503775619</v>
      </c>
    </row>
    <row r="272" spans="1:8" ht="44.25" customHeight="1" x14ac:dyDescent="0.25">
      <c r="A272" s="23" t="s">
        <v>142</v>
      </c>
      <c r="B272" s="14" t="s">
        <v>45</v>
      </c>
      <c r="C272" s="14" t="s">
        <v>7</v>
      </c>
      <c r="D272" s="14" t="s">
        <v>143</v>
      </c>
      <c r="E272" s="14"/>
      <c r="F272" s="15">
        <f>F273</f>
        <v>830</v>
      </c>
      <c r="G272" s="15">
        <f>G273</f>
        <v>213.3</v>
      </c>
      <c r="H272" s="15">
        <f t="shared" si="22"/>
        <v>25.698795180722893</v>
      </c>
    </row>
    <row r="273" spans="1:8" ht="29.25" customHeight="1" x14ac:dyDescent="0.25">
      <c r="A273" s="23" t="s">
        <v>76</v>
      </c>
      <c r="B273" s="14" t="s">
        <v>45</v>
      </c>
      <c r="C273" s="14" t="s">
        <v>7</v>
      </c>
      <c r="D273" s="14" t="s">
        <v>144</v>
      </c>
      <c r="E273" s="14"/>
      <c r="F273" s="15">
        <f>F274+F275</f>
        <v>830</v>
      </c>
      <c r="G273" s="15">
        <f>G274+G275</f>
        <v>213.3</v>
      </c>
      <c r="H273" s="15">
        <f t="shared" si="22"/>
        <v>25.698795180722893</v>
      </c>
    </row>
    <row r="274" spans="1:8" ht="17.25" hidden="1" customHeight="1" x14ac:dyDescent="0.25">
      <c r="A274" s="17" t="s">
        <v>22</v>
      </c>
      <c r="B274" s="14" t="s">
        <v>45</v>
      </c>
      <c r="C274" s="14" t="s">
        <v>7</v>
      </c>
      <c r="D274" s="14" t="s">
        <v>144</v>
      </c>
      <c r="E274" s="14" t="s">
        <v>23</v>
      </c>
      <c r="F274" s="15"/>
      <c r="G274" s="15"/>
      <c r="H274" s="15" t="e">
        <f t="shared" si="22"/>
        <v>#DIV/0!</v>
      </c>
    </row>
    <row r="275" spans="1:8" ht="12.75" customHeight="1" x14ac:dyDescent="0.25">
      <c r="A275" s="13" t="s">
        <v>72</v>
      </c>
      <c r="B275" s="14" t="s">
        <v>45</v>
      </c>
      <c r="C275" s="14" t="s">
        <v>7</v>
      </c>
      <c r="D275" s="14" t="s">
        <v>144</v>
      </c>
      <c r="E275" s="14" t="s">
        <v>73</v>
      </c>
      <c r="F275" s="15">
        <v>830</v>
      </c>
      <c r="G275" s="15">
        <v>213.3</v>
      </c>
      <c r="H275" s="15">
        <f t="shared" si="22"/>
        <v>25.698795180722893</v>
      </c>
    </row>
    <row r="276" spans="1:8" ht="17.25" hidden="1" customHeight="1" x14ac:dyDescent="0.25">
      <c r="A276" s="13" t="s">
        <v>240</v>
      </c>
      <c r="B276" s="14" t="s">
        <v>45</v>
      </c>
      <c r="C276" s="14" t="s">
        <v>7</v>
      </c>
      <c r="D276" s="14" t="s">
        <v>241</v>
      </c>
      <c r="E276" s="14"/>
      <c r="F276" s="15"/>
      <c r="G276" s="15"/>
      <c r="H276" s="15" t="e">
        <f t="shared" si="22"/>
        <v>#DIV/0!</v>
      </c>
    </row>
    <row r="277" spans="1:8" ht="16.5" hidden="1" customHeight="1" x14ac:dyDescent="0.25">
      <c r="A277" s="13" t="s">
        <v>72</v>
      </c>
      <c r="B277" s="14" t="s">
        <v>45</v>
      </c>
      <c r="C277" s="14" t="s">
        <v>7</v>
      </c>
      <c r="D277" s="14" t="s">
        <v>241</v>
      </c>
      <c r="E277" s="14" t="s">
        <v>73</v>
      </c>
      <c r="F277" s="15"/>
      <c r="G277" s="15"/>
      <c r="H277" s="15" t="e">
        <f t="shared" si="22"/>
        <v>#DIV/0!</v>
      </c>
    </row>
    <row r="278" spans="1:8" ht="15" customHeight="1" x14ac:dyDescent="0.25">
      <c r="A278" s="13" t="s">
        <v>242</v>
      </c>
      <c r="B278" s="14" t="s">
        <v>45</v>
      </c>
      <c r="C278" s="14" t="s">
        <v>7</v>
      </c>
      <c r="D278" s="14" t="s">
        <v>243</v>
      </c>
      <c r="E278" s="14"/>
      <c r="F278" s="15">
        <f>F279</f>
        <v>36865.9</v>
      </c>
      <c r="G278" s="15">
        <f>G279</f>
        <v>8484.7000000000007</v>
      </c>
      <c r="H278" s="15">
        <f t="shared" si="22"/>
        <v>23.015035574880855</v>
      </c>
    </row>
    <row r="279" spans="1:8" ht="15" customHeight="1" x14ac:dyDescent="0.25">
      <c r="A279" s="13" t="s">
        <v>244</v>
      </c>
      <c r="B279" s="14" t="s">
        <v>45</v>
      </c>
      <c r="C279" s="14" t="s">
        <v>7</v>
      </c>
      <c r="D279" s="14" t="s">
        <v>245</v>
      </c>
      <c r="E279" s="14"/>
      <c r="F279" s="15">
        <f>F283+F280</f>
        <v>36865.9</v>
      </c>
      <c r="G279" s="15">
        <f>G283+G280</f>
        <v>8484.7000000000007</v>
      </c>
      <c r="H279" s="15">
        <f t="shared" si="22"/>
        <v>23.015035574880855</v>
      </c>
    </row>
    <row r="280" spans="1:8" ht="60.75" customHeight="1" x14ac:dyDescent="0.25">
      <c r="A280" s="23" t="s">
        <v>246</v>
      </c>
      <c r="B280" s="14" t="s">
        <v>45</v>
      </c>
      <c r="C280" s="14" t="s">
        <v>7</v>
      </c>
      <c r="D280" s="14" t="s">
        <v>247</v>
      </c>
      <c r="E280" s="14"/>
      <c r="F280" s="15">
        <f>F281+F282</f>
        <v>28163</v>
      </c>
      <c r="G280" s="15">
        <f>G281+G282</f>
        <v>6879</v>
      </c>
      <c r="H280" s="15">
        <f t="shared" si="22"/>
        <v>24.425664879451762</v>
      </c>
    </row>
    <row r="281" spans="1:8" ht="27.75" customHeight="1" x14ac:dyDescent="0.25">
      <c r="A281" s="13" t="s">
        <v>81</v>
      </c>
      <c r="B281" s="14" t="s">
        <v>45</v>
      </c>
      <c r="C281" s="14" t="s">
        <v>7</v>
      </c>
      <c r="D281" s="14" t="s">
        <v>247</v>
      </c>
      <c r="E281" s="14" t="s">
        <v>82</v>
      </c>
      <c r="F281" s="15">
        <v>44</v>
      </c>
      <c r="G281" s="15">
        <v>4</v>
      </c>
      <c r="H281" s="15">
        <f t="shared" si="22"/>
        <v>9.0909090909090917</v>
      </c>
    </row>
    <row r="282" spans="1:8" ht="15" customHeight="1" x14ac:dyDescent="0.25">
      <c r="A282" s="13" t="s">
        <v>72</v>
      </c>
      <c r="B282" s="14" t="s">
        <v>45</v>
      </c>
      <c r="C282" s="14" t="s">
        <v>7</v>
      </c>
      <c r="D282" s="14" t="s">
        <v>247</v>
      </c>
      <c r="E282" s="14" t="s">
        <v>73</v>
      </c>
      <c r="F282" s="15">
        <v>28119</v>
      </c>
      <c r="G282" s="15">
        <v>6875</v>
      </c>
      <c r="H282" s="15">
        <f t="shared" si="22"/>
        <v>24.449660371990468</v>
      </c>
    </row>
    <row r="283" spans="1:8" ht="45" customHeight="1" x14ac:dyDescent="0.25">
      <c r="A283" s="13" t="s">
        <v>248</v>
      </c>
      <c r="B283" s="14" t="s">
        <v>45</v>
      </c>
      <c r="C283" s="14" t="s">
        <v>7</v>
      </c>
      <c r="D283" s="14" t="s">
        <v>249</v>
      </c>
      <c r="E283" s="18"/>
      <c r="F283" s="15">
        <f>F284</f>
        <v>8702.9</v>
      </c>
      <c r="G283" s="15">
        <f>G284</f>
        <v>1605.7</v>
      </c>
      <c r="H283" s="15">
        <f t="shared" si="22"/>
        <v>18.450171781819854</v>
      </c>
    </row>
    <row r="284" spans="1:8" ht="12" customHeight="1" x14ac:dyDescent="0.25">
      <c r="A284" s="13" t="s">
        <v>72</v>
      </c>
      <c r="B284" s="14" t="s">
        <v>45</v>
      </c>
      <c r="C284" s="14" t="s">
        <v>7</v>
      </c>
      <c r="D284" s="14" t="s">
        <v>249</v>
      </c>
      <c r="E284" s="18" t="s">
        <v>73</v>
      </c>
      <c r="F284" s="15">
        <v>8702.9</v>
      </c>
      <c r="G284" s="15">
        <v>1605.7</v>
      </c>
      <c r="H284" s="15">
        <f t="shared" si="22"/>
        <v>18.450171781819854</v>
      </c>
    </row>
    <row r="285" spans="1:8" ht="14.25" customHeight="1" x14ac:dyDescent="0.25">
      <c r="A285" s="12" t="s">
        <v>250</v>
      </c>
      <c r="B285" s="9" t="s">
        <v>45</v>
      </c>
      <c r="C285" s="9" t="s">
        <v>9</v>
      </c>
      <c r="D285" s="9"/>
      <c r="E285" s="9"/>
      <c r="F285" s="10">
        <f>F286+F292+F300+F309</f>
        <v>203406.3</v>
      </c>
      <c r="G285" s="10">
        <f>G286+G292+G300+G309</f>
        <v>50605.899999999994</v>
      </c>
      <c r="H285" s="10">
        <f t="shared" si="22"/>
        <v>24.879219571861832</v>
      </c>
    </row>
    <row r="286" spans="1:8" ht="28.5" customHeight="1" x14ac:dyDescent="0.25">
      <c r="A286" s="13" t="s">
        <v>64</v>
      </c>
      <c r="B286" s="14" t="s">
        <v>45</v>
      </c>
      <c r="C286" s="14" t="s">
        <v>9</v>
      </c>
      <c r="D286" s="14" t="s">
        <v>65</v>
      </c>
      <c r="E286" s="9"/>
      <c r="F286" s="15">
        <f>F287</f>
        <v>18611.7</v>
      </c>
      <c r="G286" s="15">
        <f>G287</f>
        <v>6304.4</v>
      </c>
      <c r="H286" s="15">
        <f t="shared" si="22"/>
        <v>33.873316247306803</v>
      </c>
    </row>
    <row r="287" spans="1:8" ht="42" customHeight="1" x14ac:dyDescent="0.25">
      <c r="A287" s="16" t="s">
        <v>236</v>
      </c>
      <c r="B287" s="14" t="s">
        <v>45</v>
      </c>
      <c r="C287" s="14" t="s">
        <v>9</v>
      </c>
      <c r="D287" s="14" t="s">
        <v>237</v>
      </c>
      <c r="E287" s="14"/>
      <c r="F287" s="15">
        <f>F288</f>
        <v>18611.7</v>
      </c>
      <c r="G287" s="15">
        <f>G288</f>
        <v>6304.4</v>
      </c>
      <c r="H287" s="15">
        <f t="shared" si="22"/>
        <v>33.873316247306803</v>
      </c>
    </row>
    <row r="288" spans="1:8" ht="28.5" customHeight="1" x14ac:dyDescent="0.25">
      <c r="A288" s="23" t="s">
        <v>251</v>
      </c>
      <c r="B288" s="14" t="s">
        <v>45</v>
      </c>
      <c r="C288" s="14" t="s">
        <v>9</v>
      </c>
      <c r="D288" s="14" t="s">
        <v>252</v>
      </c>
      <c r="E288" s="14"/>
      <c r="F288" s="15">
        <f>F289+F290+F291</f>
        <v>18611.7</v>
      </c>
      <c r="G288" s="15">
        <f>G289+G290+G291</f>
        <v>6304.4</v>
      </c>
      <c r="H288" s="15">
        <f t="shared" si="22"/>
        <v>33.873316247306803</v>
      </c>
    </row>
    <row r="289" spans="1:8" ht="30" hidden="1" customHeight="1" x14ac:dyDescent="0.25">
      <c r="A289" s="17" t="s">
        <v>22</v>
      </c>
      <c r="B289" s="14" t="s">
        <v>45</v>
      </c>
      <c r="C289" s="14" t="s">
        <v>9</v>
      </c>
      <c r="D289" s="14" t="s">
        <v>252</v>
      </c>
      <c r="E289" s="14" t="s">
        <v>23</v>
      </c>
      <c r="F289" s="15"/>
      <c r="G289" s="15"/>
      <c r="H289" s="15" t="e">
        <f t="shared" si="22"/>
        <v>#DIV/0!</v>
      </c>
    </row>
    <row r="290" spans="1:8" ht="14.25" customHeight="1" x14ac:dyDescent="0.25">
      <c r="A290" s="13" t="s">
        <v>72</v>
      </c>
      <c r="B290" s="14" t="s">
        <v>45</v>
      </c>
      <c r="C290" s="14" t="s">
        <v>9</v>
      </c>
      <c r="D290" s="14" t="s">
        <v>252</v>
      </c>
      <c r="E290" s="14" t="s">
        <v>73</v>
      </c>
      <c r="F290" s="15">
        <v>18611.7</v>
      </c>
      <c r="G290" s="15">
        <v>6304.4</v>
      </c>
      <c r="H290" s="15">
        <f t="shared" si="22"/>
        <v>33.873316247306803</v>
      </c>
    </row>
    <row r="291" spans="1:8" ht="14.25" hidden="1" customHeight="1" x14ac:dyDescent="0.25">
      <c r="A291" s="13" t="s">
        <v>26</v>
      </c>
      <c r="B291" s="14" t="s">
        <v>45</v>
      </c>
      <c r="C291" s="14" t="s">
        <v>9</v>
      </c>
      <c r="D291" s="14" t="s">
        <v>252</v>
      </c>
      <c r="E291" s="14" t="s">
        <v>27</v>
      </c>
      <c r="F291" s="15"/>
      <c r="G291" s="15"/>
      <c r="H291" s="15" t="e">
        <f t="shared" si="22"/>
        <v>#DIV/0!</v>
      </c>
    </row>
    <row r="292" spans="1:8" ht="43.5" customHeight="1" x14ac:dyDescent="0.25">
      <c r="A292" s="23" t="s">
        <v>142</v>
      </c>
      <c r="B292" s="14" t="s">
        <v>45</v>
      </c>
      <c r="C292" s="14" t="s">
        <v>9</v>
      </c>
      <c r="D292" s="14" t="s">
        <v>143</v>
      </c>
      <c r="E292" s="14"/>
      <c r="F292" s="15">
        <f>F293+F296+F298</f>
        <v>15995.5</v>
      </c>
      <c r="G292" s="15">
        <f>G293+G296+G298</f>
        <v>720.3</v>
      </c>
      <c r="H292" s="15">
        <f t="shared" si="22"/>
        <v>4.5031415085492794</v>
      </c>
    </row>
    <row r="293" spans="1:8" ht="28.5" customHeight="1" x14ac:dyDescent="0.25">
      <c r="A293" s="23" t="s">
        <v>76</v>
      </c>
      <c r="B293" s="14" t="s">
        <v>45</v>
      </c>
      <c r="C293" s="14" t="s">
        <v>9</v>
      </c>
      <c r="D293" s="14" t="s">
        <v>144</v>
      </c>
      <c r="E293" s="14"/>
      <c r="F293" s="15">
        <f>F294+F295</f>
        <v>583</v>
      </c>
      <c r="G293" s="15">
        <f>G294+G295</f>
        <v>174.3</v>
      </c>
      <c r="H293" s="15">
        <f t="shared" si="22"/>
        <v>29.897084048027445</v>
      </c>
    </row>
    <row r="294" spans="1:8" ht="28.5" hidden="1" customHeight="1" x14ac:dyDescent="0.25">
      <c r="A294" s="17" t="s">
        <v>22</v>
      </c>
      <c r="B294" s="14" t="s">
        <v>45</v>
      </c>
      <c r="C294" s="14" t="s">
        <v>9</v>
      </c>
      <c r="D294" s="14" t="s">
        <v>144</v>
      </c>
      <c r="E294" s="14" t="s">
        <v>23</v>
      </c>
      <c r="F294" s="15"/>
      <c r="G294" s="15"/>
      <c r="H294" s="15" t="e">
        <f t="shared" si="22"/>
        <v>#DIV/0!</v>
      </c>
    </row>
    <row r="295" spans="1:8" ht="12.75" customHeight="1" x14ac:dyDescent="0.25">
      <c r="A295" s="13" t="s">
        <v>72</v>
      </c>
      <c r="B295" s="14" t="s">
        <v>45</v>
      </c>
      <c r="C295" s="14" t="s">
        <v>9</v>
      </c>
      <c r="D295" s="14" t="s">
        <v>144</v>
      </c>
      <c r="E295" s="14" t="s">
        <v>73</v>
      </c>
      <c r="F295" s="15">
        <v>583</v>
      </c>
      <c r="G295" s="15">
        <v>174.3</v>
      </c>
      <c r="H295" s="15">
        <f t="shared" si="22"/>
        <v>29.897084048027445</v>
      </c>
    </row>
    <row r="296" spans="1:8" ht="76.5" customHeight="1" x14ac:dyDescent="0.25">
      <c r="A296" s="13" t="s">
        <v>253</v>
      </c>
      <c r="B296" s="14" t="s">
        <v>45</v>
      </c>
      <c r="C296" s="14" t="s">
        <v>9</v>
      </c>
      <c r="D296" s="14" t="s">
        <v>254</v>
      </c>
      <c r="E296" s="14"/>
      <c r="F296" s="15">
        <f>F297</f>
        <v>1838.4</v>
      </c>
      <c r="G296" s="15">
        <f>G297</f>
        <v>546</v>
      </c>
      <c r="H296" s="15">
        <f t="shared" si="22"/>
        <v>29.699738903394255</v>
      </c>
    </row>
    <row r="297" spans="1:8" ht="12.75" customHeight="1" x14ac:dyDescent="0.25">
      <c r="A297" s="13" t="s">
        <v>72</v>
      </c>
      <c r="B297" s="14" t="s">
        <v>45</v>
      </c>
      <c r="C297" s="14" t="s">
        <v>9</v>
      </c>
      <c r="D297" s="14" t="s">
        <v>254</v>
      </c>
      <c r="E297" s="14" t="s">
        <v>73</v>
      </c>
      <c r="F297" s="15">
        <v>1838.4</v>
      </c>
      <c r="G297" s="15">
        <v>546</v>
      </c>
      <c r="H297" s="15">
        <f t="shared" si="22"/>
        <v>29.699738903394255</v>
      </c>
    </row>
    <row r="298" spans="1:8" ht="108" customHeight="1" x14ac:dyDescent="0.25">
      <c r="A298" s="27" t="s">
        <v>255</v>
      </c>
      <c r="B298" s="14" t="s">
        <v>45</v>
      </c>
      <c r="C298" s="14" t="s">
        <v>9</v>
      </c>
      <c r="D298" s="14" t="s">
        <v>256</v>
      </c>
      <c r="E298" s="14"/>
      <c r="F298" s="15">
        <f>F299</f>
        <v>13574.1</v>
      </c>
      <c r="G298" s="15">
        <f>G299</f>
        <v>0</v>
      </c>
      <c r="H298" s="15">
        <f t="shared" si="22"/>
        <v>0</v>
      </c>
    </row>
    <row r="299" spans="1:8" ht="12.75" customHeight="1" x14ac:dyDescent="0.25">
      <c r="A299" s="13" t="s">
        <v>72</v>
      </c>
      <c r="B299" s="14" t="s">
        <v>45</v>
      </c>
      <c r="C299" s="14" t="s">
        <v>9</v>
      </c>
      <c r="D299" s="14" t="s">
        <v>256</v>
      </c>
      <c r="E299" s="14" t="s">
        <v>73</v>
      </c>
      <c r="F299" s="15">
        <v>13574.1</v>
      </c>
      <c r="G299" s="15">
        <v>0</v>
      </c>
      <c r="H299" s="15">
        <f t="shared" si="22"/>
        <v>0</v>
      </c>
    </row>
    <row r="300" spans="1:8" ht="43.5" customHeight="1" x14ac:dyDescent="0.25">
      <c r="A300" s="13" t="s">
        <v>257</v>
      </c>
      <c r="B300" s="14" t="s">
        <v>45</v>
      </c>
      <c r="C300" s="14" t="s">
        <v>9</v>
      </c>
      <c r="D300" s="14" t="s">
        <v>258</v>
      </c>
      <c r="E300" s="14"/>
      <c r="F300" s="15">
        <f>F305+F301+F303+F307</f>
        <v>375</v>
      </c>
      <c r="G300" s="15">
        <f>G305+G301+G303+G307</f>
        <v>0</v>
      </c>
      <c r="H300" s="15">
        <f t="shared" si="22"/>
        <v>0</v>
      </c>
    </row>
    <row r="301" spans="1:8" ht="46.5" hidden="1" customHeight="1" x14ac:dyDescent="0.25">
      <c r="A301" s="13" t="s">
        <v>259</v>
      </c>
      <c r="B301" s="14" t="s">
        <v>45</v>
      </c>
      <c r="C301" s="14" t="s">
        <v>9</v>
      </c>
      <c r="D301" s="14" t="s">
        <v>260</v>
      </c>
      <c r="E301" s="14"/>
      <c r="F301" s="15"/>
      <c r="G301" s="15"/>
      <c r="H301" s="15" t="e">
        <f t="shared" si="22"/>
        <v>#DIV/0!</v>
      </c>
    </row>
    <row r="302" spans="1:8" ht="14.25" hidden="1" customHeight="1" x14ac:dyDescent="0.25">
      <c r="A302" s="13" t="s">
        <v>72</v>
      </c>
      <c r="B302" s="14" t="s">
        <v>45</v>
      </c>
      <c r="C302" s="14" t="s">
        <v>9</v>
      </c>
      <c r="D302" s="14" t="s">
        <v>260</v>
      </c>
      <c r="E302" s="14" t="s">
        <v>73</v>
      </c>
      <c r="F302" s="15"/>
      <c r="G302" s="15"/>
      <c r="H302" s="15" t="e">
        <f t="shared" si="22"/>
        <v>#DIV/0!</v>
      </c>
    </row>
    <row r="303" spans="1:8" ht="28.5" customHeight="1" x14ac:dyDescent="0.25">
      <c r="A303" s="23" t="s">
        <v>76</v>
      </c>
      <c r="B303" s="14" t="s">
        <v>45</v>
      </c>
      <c r="C303" s="14" t="s">
        <v>9</v>
      </c>
      <c r="D303" s="14" t="s">
        <v>261</v>
      </c>
      <c r="E303" s="14"/>
      <c r="F303" s="15">
        <f>F304</f>
        <v>375</v>
      </c>
      <c r="G303" s="15">
        <f>G304</f>
        <v>0</v>
      </c>
      <c r="H303" s="15">
        <f t="shared" si="22"/>
        <v>0</v>
      </c>
    </row>
    <row r="304" spans="1:8" ht="14.25" customHeight="1" x14ac:dyDescent="0.25">
      <c r="A304" s="13" t="s">
        <v>72</v>
      </c>
      <c r="B304" s="14" t="s">
        <v>45</v>
      </c>
      <c r="C304" s="14" t="s">
        <v>9</v>
      </c>
      <c r="D304" s="14" t="s">
        <v>261</v>
      </c>
      <c r="E304" s="14" t="s">
        <v>73</v>
      </c>
      <c r="F304" s="15">
        <v>375</v>
      </c>
      <c r="G304" s="15">
        <v>0</v>
      </c>
      <c r="H304" s="15">
        <f t="shared" si="22"/>
        <v>0</v>
      </c>
    </row>
    <row r="305" spans="1:8" ht="31.5" hidden="1" customHeight="1" x14ac:dyDescent="0.25">
      <c r="A305" s="23" t="s">
        <v>209</v>
      </c>
      <c r="B305" s="14" t="s">
        <v>45</v>
      </c>
      <c r="C305" s="14" t="s">
        <v>9</v>
      </c>
      <c r="D305" s="14" t="s">
        <v>262</v>
      </c>
      <c r="E305" s="14"/>
      <c r="F305" s="15">
        <f>F306</f>
        <v>0</v>
      </c>
      <c r="G305" s="15">
        <f>G306</f>
        <v>0</v>
      </c>
      <c r="H305" s="15" t="e">
        <f t="shared" si="22"/>
        <v>#DIV/0!</v>
      </c>
    </row>
    <row r="306" spans="1:8" ht="15.75" hidden="1" customHeight="1" x14ac:dyDescent="0.25">
      <c r="A306" s="13" t="s">
        <v>72</v>
      </c>
      <c r="B306" s="14" t="s">
        <v>45</v>
      </c>
      <c r="C306" s="14" t="s">
        <v>9</v>
      </c>
      <c r="D306" s="14" t="s">
        <v>262</v>
      </c>
      <c r="E306" s="14" t="s">
        <v>73</v>
      </c>
      <c r="F306" s="15"/>
      <c r="G306" s="15"/>
      <c r="H306" s="15" t="e">
        <f t="shared" si="22"/>
        <v>#DIV/0!</v>
      </c>
    </row>
    <row r="307" spans="1:8" ht="46.5" hidden="1" customHeight="1" x14ac:dyDescent="0.25">
      <c r="A307" s="13" t="s">
        <v>263</v>
      </c>
      <c r="B307" s="14" t="s">
        <v>45</v>
      </c>
      <c r="C307" s="14" t="s">
        <v>9</v>
      </c>
      <c r="D307" s="14" t="s">
        <v>264</v>
      </c>
      <c r="E307" s="14"/>
      <c r="F307" s="15">
        <f>F308</f>
        <v>0</v>
      </c>
      <c r="G307" s="15">
        <f>G308</f>
        <v>0</v>
      </c>
      <c r="H307" s="15" t="e">
        <f t="shared" si="22"/>
        <v>#DIV/0!</v>
      </c>
    </row>
    <row r="308" spans="1:8" ht="15.75" hidden="1" customHeight="1" x14ac:dyDescent="0.25">
      <c r="A308" s="13" t="s">
        <v>72</v>
      </c>
      <c r="B308" s="14" t="s">
        <v>45</v>
      </c>
      <c r="C308" s="14" t="s">
        <v>9</v>
      </c>
      <c r="D308" s="14" t="s">
        <v>264</v>
      </c>
      <c r="E308" s="14" t="s">
        <v>73</v>
      </c>
      <c r="F308" s="15"/>
      <c r="G308" s="15"/>
      <c r="H308" s="15" t="e">
        <f t="shared" si="22"/>
        <v>#DIV/0!</v>
      </c>
    </row>
    <row r="309" spans="1:8" ht="14.25" customHeight="1" x14ac:dyDescent="0.25">
      <c r="A309" s="13" t="s">
        <v>242</v>
      </c>
      <c r="B309" s="14" t="s">
        <v>45</v>
      </c>
      <c r="C309" s="14" t="s">
        <v>9</v>
      </c>
      <c r="D309" s="14" t="s">
        <v>243</v>
      </c>
      <c r="E309" s="14"/>
      <c r="F309" s="15">
        <f>F310</f>
        <v>168424.1</v>
      </c>
      <c r="G309" s="15">
        <f>G310</f>
        <v>43581.2</v>
      </c>
      <c r="H309" s="15">
        <f t="shared" si="22"/>
        <v>25.875869308489698</v>
      </c>
    </row>
    <row r="310" spans="1:8" ht="14.25" customHeight="1" x14ac:dyDescent="0.25">
      <c r="A310" s="16" t="s">
        <v>244</v>
      </c>
      <c r="B310" s="14" t="s">
        <v>45</v>
      </c>
      <c r="C310" s="14" t="s">
        <v>9</v>
      </c>
      <c r="D310" s="28">
        <v>9010000000</v>
      </c>
      <c r="E310" s="14"/>
      <c r="F310" s="15">
        <f>F313+F317+F311+F324+F320+F322</f>
        <v>168424.1</v>
      </c>
      <c r="G310" s="15">
        <f>G313+G317+G311+G324+G320+G322</f>
        <v>43581.2</v>
      </c>
      <c r="H310" s="15">
        <f t="shared" si="22"/>
        <v>25.875869308489698</v>
      </c>
    </row>
    <row r="311" spans="1:8" ht="60" customHeight="1" x14ac:dyDescent="0.25">
      <c r="A311" s="13" t="s">
        <v>265</v>
      </c>
      <c r="B311" s="14" t="s">
        <v>45</v>
      </c>
      <c r="C311" s="14" t="s">
        <v>9</v>
      </c>
      <c r="D311" s="14" t="s">
        <v>266</v>
      </c>
      <c r="E311" s="14"/>
      <c r="F311" s="15">
        <f>F312</f>
        <v>11859</v>
      </c>
      <c r="G311" s="15">
        <f>G312</f>
        <v>2860</v>
      </c>
      <c r="H311" s="15">
        <f t="shared" si="22"/>
        <v>24.116704612530569</v>
      </c>
    </row>
    <row r="312" spans="1:8" ht="14.25" customHeight="1" x14ac:dyDescent="0.25">
      <c r="A312" s="13" t="s">
        <v>72</v>
      </c>
      <c r="B312" s="14" t="s">
        <v>45</v>
      </c>
      <c r="C312" s="14" t="s">
        <v>9</v>
      </c>
      <c r="D312" s="14" t="s">
        <v>266</v>
      </c>
      <c r="E312" s="14" t="s">
        <v>73</v>
      </c>
      <c r="F312" s="15">
        <v>11859</v>
      </c>
      <c r="G312" s="15">
        <v>2860</v>
      </c>
      <c r="H312" s="15">
        <f t="shared" si="22"/>
        <v>24.116704612530569</v>
      </c>
    </row>
    <row r="313" spans="1:8" ht="90" customHeight="1" x14ac:dyDescent="0.25">
      <c r="A313" s="23" t="s">
        <v>267</v>
      </c>
      <c r="B313" s="14" t="s">
        <v>45</v>
      </c>
      <c r="C313" s="14" t="s">
        <v>9</v>
      </c>
      <c r="D313" s="28">
        <v>9010070910</v>
      </c>
      <c r="E313" s="14"/>
      <c r="F313" s="15">
        <f>F314+F315+F316</f>
        <v>131584</v>
      </c>
      <c r="G313" s="15">
        <f>G314+G315+G316</f>
        <v>32719</v>
      </c>
      <c r="H313" s="15">
        <f t="shared" si="22"/>
        <v>24.865485165369648</v>
      </c>
    </row>
    <row r="314" spans="1:8" ht="77.25" hidden="1" customHeight="1" x14ac:dyDescent="0.25">
      <c r="A314" s="13" t="s">
        <v>268</v>
      </c>
      <c r="B314" s="14" t="s">
        <v>45</v>
      </c>
      <c r="C314" s="14" t="s">
        <v>9</v>
      </c>
      <c r="D314" s="28">
        <v>9010070910</v>
      </c>
      <c r="E314" s="14" t="s">
        <v>17</v>
      </c>
      <c r="F314" s="15"/>
      <c r="G314" s="15"/>
      <c r="H314" s="15" t="e">
        <f t="shared" si="22"/>
        <v>#DIV/0!</v>
      </c>
    </row>
    <row r="315" spans="1:8" ht="26.25" hidden="1" customHeight="1" x14ac:dyDescent="0.25">
      <c r="A315" s="13" t="s">
        <v>81</v>
      </c>
      <c r="B315" s="14" t="s">
        <v>45</v>
      </c>
      <c r="C315" s="14" t="s">
        <v>9</v>
      </c>
      <c r="D315" s="28">
        <v>9010070910</v>
      </c>
      <c r="E315" s="14" t="s">
        <v>82</v>
      </c>
      <c r="F315" s="15"/>
      <c r="G315" s="15"/>
      <c r="H315" s="15" t="e">
        <f t="shared" si="22"/>
        <v>#DIV/0!</v>
      </c>
    </row>
    <row r="316" spans="1:8" ht="12.75" customHeight="1" x14ac:dyDescent="0.25">
      <c r="A316" s="13" t="s">
        <v>72</v>
      </c>
      <c r="B316" s="14" t="s">
        <v>45</v>
      </c>
      <c r="C316" s="14" t="s">
        <v>9</v>
      </c>
      <c r="D316" s="28">
        <v>9010070910</v>
      </c>
      <c r="E316" s="14" t="s">
        <v>73</v>
      </c>
      <c r="F316" s="15">
        <v>131584</v>
      </c>
      <c r="G316" s="15">
        <v>32719</v>
      </c>
      <c r="H316" s="15">
        <f t="shared" si="22"/>
        <v>24.865485165369648</v>
      </c>
    </row>
    <row r="317" spans="1:8" ht="76.5" hidden="1" customHeight="1" x14ac:dyDescent="0.25">
      <c r="A317" s="23" t="s">
        <v>269</v>
      </c>
      <c r="B317" s="14" t="s">
        <v>45</v>
      </c>
      <c r="C317" s="14" t="s">
        <v>9</v>
      </c>
      <c r="D317" s="14" t="s">
        <v>270</v>
      </c>
      <c r="E317" s="14"/>
      <c r="F317" s="15">
        <f>F318+F319</f>
        <v>0</v>
      </c>
      <c r="G317" s="15">
        <f>G318+G319</f>
        <v>0</v>
      </c>
      <c r="H317" s="15" t="e">
        <f t="shared" si="22"/>
        <v>#DIV/0!</v>
      </c>
    </row>
    <row r="318" spans="1:8" ht="31.5" hidden="1" customHeight="1" x14ac:dyDescent="0.25">
      <c r="A318" s="17" t="s">
        <v>22</v>
      </c>
      <c r="B318" s="14" t="s">
        <v>45</v>
      </c>
      <c r="C318" s="14" t="s">
        <v>9</v>
      </c>
      <c r="D318" s="28">
        <v>9010070930</v>
      </c>
      <c r="E318" s="14" t="s">
        <v>23</v>
      </c>
      <c r="F318" s="15"/>
      <c r="G318" s="15"/>
      <c r="H318" s="15" t="e">
        <f t="shared" si="22"/>
        <v>#DIV/0!</v>
      </c>
    </row>
    <row r="319" spans="1:8" ht="13.5" hidden="1" customHeight="1" x14ac:dyDescent="0.25">
      <c r="A319" s="13" t="s">
        <v>72</v>
      </c>
      <c r="B319" s="14" t="s">
        <v>45</v>
      </c>
      <c r="C319" s="14" t="s">
        <v>9</v>
      </c>
      <c r="D319" s="28">
        <v>9010070930</v>
      </c>
      <c r="E319" s="14" t="s">
        <v>73</v>
      </c>
      <c r="F319" s="15"/>
      <c r="G319" s="15"/>
      <c r="H319" s="15" t="e">
        <f t="shared" si="22"/>
        <v>#DIV/0!</v>
      </c>
    </row>
    <row r="320" spans="1:8" ht="63" x14ac:dyDescent="0.25">
      <c r="A320" s="13" t="s">
        <v>271</v>
      </c>
      <c r="B320" s="14" t="s">
        <v>45</v>
      </c>
      <c r="C320" s="14" t="s">
        <v>9</v>
      </c>
      <c r="D320" s="28" t="s">
        <v>272</v>
      </c>
      <c r="E320" s="14"/>
      <c r="F320" s="15">
        <f>F321</f>
        <v>6810</v>
      </c>
      <c r="G320" s="15">
        <f>G321</f>
        <v>1971.6</v>
      </c>
      <c r="H320" s="15">
        <f t="shared" si="22"/>
        <v>28.951541850220263</v>
      </c>
    </row>
    <row r="321" spans="1:8" ht="13.5" customHeight="1" x14ac:dyDescent="0.25">
      <c r="A321" s="13" t="s">
        <v>72</v>
      </c>
      <c r="B321" s="14" t="s">
        <v>45</v>
      </c>
      <c r="C321" s="14" t="s">
        <v>9</v>
      </c>
      <c r="D321" s="28" t="s">
        <v>272</v>
      </c>
      <c r="E321" s="14" t="s">
        <v>73</v>
      </c>
      <c r="F321" s="15">
        <v>6810</v>
      </c>
      <c r="G321" s="15">
        <v>1971.6</v>
      </c>
      <c r="H321" s="15">
        <f t="shared" si="22"/>
        <v>28.951541850220263</v>
      </c>
    </row>
    <row r="322" spans="1:8" ht="44.25" customHeight="1" x14ac:dyDescent="0.25">
      <c r="A322" s="13" t="s">
        <v>248</v>
      </c>
      <c r="B322" s="14" t="s">
        <v>45</v>
      </c>
      <c r="C322" s="14" t="s">
        <v>9</v>
      </c>
      <c r="D322" s="14" t="s">
        <v>249</v>
      </c>
      <c r="E322" s="18"/>
      <c r="F322" s="15">
        <f>F323</f>
        <v>8000</v>
      </c>
      <c r="G322" s="15">
        <f>G323</f>
        <v>1412.5</v>
      </c>
      <c r="H322" s="15">
        <f t="shared" si="22"/>
        <v>17.65625</v>
      </c>
    </row>
    <row r="323" spans="1:8" ht="12.75" customHeight="1" x14ac:dyDescent="0.25">
      <c r="A323" s="13" t="s">
        <v>72</v>
      </c>
      <c r="B323" s="14" t="s">
        <v>45</v>
      </c>
      <c r="C323" s="14" t="s">
        <v>9</v>
      </c>
      <c r="D323" s="14" t="s">
        <v>249</v>
      </c>
      <c r="E323" s="18" t="s">
        <v>73</v>
      </c>
      <c r="F323" s="15">
        <v>8000</v>
      </c>
      <c r="G323" s="15">
        <v>1412.5</v>
      </c>
      <c r="H323" s="15">
        <f t="shared" si="22"/>
        <v>17.65625</v>
      </c>
    </row>
    <row r="324" spans="1:8" ht="44.25" customHeight="1" x14ac:dyDescent="0.25">
      <c r="A324" s="13" t="s">
        <v>273</v>
      </c>
      <c r="B324" s="14" t="s">
        <v>45</v>
      </c>
      <c r="C324" s="14" t="s">
        <v>9</v>
      </c>
      <c r="D324" s="14" t="s">
        <v>274</v>
      </c>
      <c r="E324" s="18"/>
      <c r="F324" s="15">
        <f>F325</f>
        <v>10171.1</v>
      </c>
      <c r="G324" s="15">
        <f>G325</f>
        <v>4618.1000000000004</v>
      </c>
      <c r="H324" s="15">
        <f t="shared" si="22"/>
        <v>45.404135245941937</v>
      </c>
    </row>
    <row r="325" spans="1:8" ht="13.5" customHeight="1" x14ac:dyDescent="0.25">
      <c r="A325" s="13" t="s">
        <v>72</v>
      </c>
      <c r="B325" s="14" t="s">
        <v>45</v>
      </c>
      <c r="C325" s="14" t="s">
        <v>9</v>
      </c>
      <c r="D325" s="14" t="s">
        <v>274</v>
      </c>
      <c r="E325" s="18" t="s">
        <v>73</v>
      </c>
      <c r="F325" s="15">
        <v>10171.1</v>
      </c>
      <c r="G325" s="15">
        <v>4618.1000000000004</v>
      </c>
      <c r="H325" s="15">
        <f t="shared" si="22"/>
        <v>45.404135245941937</v>
      </c>
    </row>
    <row r="326" spans="1:8" ht="13.5" customHeight="1" x14ac:dyDescent="0.25">
      <c r="A326" s="12" t="s">
        <v>275</v>
      </c>
      <c r="B326" s="25" t="s">
        <v>45</v>
      </c>
      <c r="C326" s="25" t="s">
        <v>19</v>
      </c>
      <c r="D326" s="25"/>
      <c r="E326" s="25"/>
      <c r="F326" s="10">
        <f>F327+F338+F334</f>
        <v>18029.2</v>
      </c>
      <c r="G326" s="10">
        <f>G327+G338+G334</f>
        <v>3466.8</v>
      </c>
      <c r="H326" s="10">
        <f t="shared" si="22"/>
        <v>19.228806602622413</v>
      </c>
    </row>
    <row r="327" spans="1:8" ht="27" customHeight="1" x14ac:dyDescent="0.25">
      <c r="A327" s="13" t="s">
        <v>64</v>
      </c>
      <c r="B327" s="22" t="s">
        <v>45</v>
      </c>
      <c r="C327" s="22" t="s">
        <v>19</v>
      </c>
      <c r="D327" s="22" t="s">
        <v>65</v>
      </c>
      <c r="E327" s="25"/>
      <c r="F327" s="15">
        <f>F328</f>
        <v>18029.2</v>
      </c>
      <c r="G327" s="15">
        <f>G328</f>
        <v>3466.8</v>
      </c>
      <c r="H327" s="15">
        <f t="shared" si="22"/>
        <v>19.228806602622413</v>
      </c>
    </row>
    <row r="328" spans="1:8" ht="44.25" customHeight="1" x14ac:dyDescent="0.25">
      <c r="A328" s="16" t="s">
        <v>236</v>
      </c>
      <c r="B328" s="22" t="s">
        <v>45</v>
      </c>
      <c r="C328" s="22" t="s">
        <v>19</v>
      </c>
      <c r="D328" s="22" t="s">
        <v>237</v>
      </c>
      <c r="E328" s="22"/>
      <c r="F328" s="15">
        <f>F329</f>
        <v>18029.2</v>
      </c>
      <c r="G328" s="15">
        <f>G329</f>
        <v>3466.8</v>
      </c>
      <c r="H328" s="15">
        <f t="shared" si="22"/>
        <v>19.228806602622413</v>
      </c>
    </row>
    <row r="329" spans="1:8" ht="26.25" customHeight="1" x14ac:dyDescent="0.25">
      <c r="A329" s="16" t="s">
        <v>276</v>
      </c>
      <c r="B329" s="22" t="s">
        <v>45</v>
      </c>
      <c r="C329" s="22" t="s">
        <v>19</v>
      </c>
      <c r="D329" s="14" t="s">
        <v>277</v>
      </c>
      <c r="E329" s="14"/>
      <c r="F329" s="15">
        <f>F330+F331+F332+F333</f>
        <v>18029.2</v>
      </c>
      <c r="G329" s="15">
        <f>G330+G331+G332+G333</f>
        <v>3466.8</v>
      </c>
      <c r="H329" s="15">
        <f t="shared" ref="H329:H392" si="24">G329/F329*100</f>
        <v>19.228806602622413</v>
      </c>
    </row>
    <row r="330" spans="1:8" ht="74.25" customHeight="1" x14ac:dyDescent="0.25">
      <c r="A330" s="13" t="s">
        <v>16</v>
      </c>
      <c r="B330" s="22" t="s">
        <v>45</v>
      </c>
      <c r="C330" s="22" t="s">
        <v>19</v>
      </c>
      <c r="D330" s="14" t="s">
        <v>277</v>
      </c>
      <c r="E330" s="14" t="s">
        <v>17</v>
      </c>
      <c r="F330" s="15">
        <v>5486.8</v>
      </c>
      <c r="G330" s="15">
        <v>1020.1</v>
      </c>
      <c r="H330" s="15">
        <f t="shared" si="24"/>
        <v>18.591893271123421</v>
      </c>
    </row>
    <row r="331" spans="1:8" ht="27.75" customHeight="1" x14ac:dyDescent="0.25">
      <c r="A331" s="17" t="s">
        <v>22</v>
      </c>
      <c r="B331" s="22" t="s">
        <v>45</v>
      </c>
      <c r="C331" s="22" t="s">
        <v>19</v>
      </c>
      <c r="D331" s="14" t="s">
        <v>277</v>
      </c>
      <c r="E331" s="14" t="s">
        <v>23</v>
      </c>
      <c r="F331" s="15">
        <v>354.1</v>
      </c>
      <c r="G331" s="15">
        <v>47.9</v>
      </c>
      <c r="H331" s="15">
        <f t="shared" si="24"/>
        <v>13.527252188647273</v>
      </c>
    </row>
    <row r="332" spans="1:8" ht="13.5" customHeight="1" x14ac:dyDescent="0.25">
      <c r="A332" s="13" t="s">
        <v>72</v>
      </c>
      <c r="B332" s="22" t="s">
        <v>45</v>
      </c>
      <c r="C332" s="22" t="s">
        <v>19</v>
      </c>
      <c r="D332" s="14" t="s">
        <v>277</v>
      </c>
      <c r="E332" s="14" t="s">
        <v>73</v>
      </c>
      <c r="F332" s="29">
        <v>12175.6</v>
      </c>
      <c r="G332" s="29">
        <v>2393.5</v>
      </c>
      <c r="H332" s="15">
        <f t="shared" si="24"/>
        <v>19.658168796609612</v>
      </c>
    </row>
    <row r="333" spans="1:8" ht="12.75" customHeight="1" x14ac:dyDescent="0.25">
      <c r="A333" s="13" t="s">
        <v>26</v>
      </c>
      <c r="B333" s="22" t="s">
        <v>45</v>
      </c>
      <c r="C333" s="22" t="s">
        <v>19</v>
      </c>
      <c r="D333" s="14" t="s">
        <v>277</v>
      </c>
      <c r="E333" s="14" t="s">
        <v>27</v>
      </c>
      <c r="F333" s="15">
        <v>12.7</v>
      </c>
      <c r="G333" s="15">
        <v>5.3</v>
      </c>
      <c r="H333" s="15">
        <f t="shared" si="24"/>
        <v>41.732283464566933</v>
      </c>
    </row>
    <row r="334" spans="1:8" ht="45.75" hidden="1" customHeight="1" x14ac:dyDescent="0.25">
      <c r="A334" s="13" t="s">
        <v>278</v>
      </c>
      <c r="B334" s="22" t="s">
        <v>45</v>
      </c>
      <c r="C334" s="22" t="s">
        <v>19</v>
      </c>
      <c r="D334" s="14" t="s">
        <v>279</v>
      </c>
      <c r="E334" s="14"/>
      <c r="F334" s="15">
        <f t="shared" ref="F334:G336" si="25">F335</f>
        <v>0</v>
      </c>
      <c r="G334" s="15">
        <f t="shared" si="25"/>
        <v>0</v>
      </c>
      <c r="H334" s="10" t="e">
        <f t="shared" si="24"/>
        <v>#DIV/0!</v>
      </c>
    </row>
    <row r="335" spans="1:8" ht="93" hidden="1" customHeight="1" x14ac:dyDescent="0.25">
      <c r="A335" s="13" t="s">
        <v>280</v>
      </c>
      <c r="B335" s="22" t="s">
        <v>45</v>
      </c>
      <c r="C335" s="22" t="s">
        <v>19</v>
      </c>
      <c r="D335" s="14" t="s">
        <v>281</v>
      </c>
      <c r="E335" s="14"/>
      <c r="F335" s="15">
        <f t="shared" si="25"/>
        <v>0</v>
      </c>
      <c r="G335" s="15">
        <f t="shared" si="25"/>
        <v>0</v>
      </c>
      <c r="H335" s="10" t="e">
        <f t="shared" si="24"/>
        <v>#DIV/0!</v>
      </c>
    </row>
    <row r="336" spans="1:8" ht="45.75" hidden="1" customHeight="1" x14ac:dyDescent="0.25">
      <c r="A336" s="13" t="s">
        <v>282</v>
      </c>
      <c r="B336" s="22" t="s">
        <v>45</v>
      </c>
      <c r="C336" s="22" t="s">
        <v>19</v>
      </c>
      <c r="D336" s="14" t="s">
        <v>283</v>
      </c>
      <c r="E336" s="14"/>
      <c r="F336" s="15">
        <f t="shared" si="25"/>
        <v>0</v>
      </c>
      <c r="G336" s="15">
        <f t="shared" si="25"/>
        <v>0</v>
      </c>
      <c r="H336" s="10" t="e">
        <f t="shared" si="24"/>
        <v>#DIV/0!</v>
      </c>
    </row>
    <row r="337" spans="1:8" ht="28.5" hidden="1" customHeight="1" x14ac:dyDescent="0.25">
      <c r="A337" s="17" t="s">
        <v>22</v>
      </c>
      <c r="B337" s="22" t="s">
        <v>45</v>
      </c>
      <c r="C337" s="22" t="s">
        <v>19</v>
      </c>
      <c r="D337" s="14" t="s">
        <v>283</v>
      </c>
      <c r="E337" s="14" t="s">
        <v>23</v>
      </c>
      <c r="F337" s="15"/>
      <c r="G337" s="15"/>
      <c r="H337" s="10" t="e">
        <f t="shared" si="24"/>
        <v>#DIV/0!</v>
      </c>
    </row>
    <row r="338" spans="1:8" ht="44.25" hidden="1" customHeight="1" x14ac:dyDescent="0.25">
      <c r="A338" s="17" t="s">
        <v>93</v>
      </c>
      <c r="B338" s="14" t="s">
        <v>45</v>
      </c>
      <c r="C338" s="22" t="s">
        <v>19</v>
      </c>
      <c r="D338" s="14" t="s">
        <v>94</v>
      </c>
      <c r="E338" s="14"/>
      <c r="F338" s="15">
        <f t="shared" ref="F338:G340" si="26">F339</f>
        <v>0</v>
      </c>
      <c r="G338" s="15">
        <f t="shared" si="26"/>
        <v>0</v>
      </c>
      <c r="H338" s="10" t="e">
        <f t="shared" si="24"/>
        <v>#DIV/0!</v>
      </c>
    </row>
    <row r="339" spans="1:8" ht="13.5" hidden="1" customHeight="1" x14ac:dyDescent="0.25">
      <c r="A339" s="13" t="s">
        <v>50</v>
      </c>
      <c r="B339" s="14" t="s">
        <v>45</v>
      </c>
      <c r="C339" s="22" t="s">
        <v>19</v>
      </c>
      <c r="D339" s="14" t="s">
        <v>52</v>
      </c>
      <c r="E339" s="14"/>
      <c r="F339" s="15">
        <f t="shared" si="26"/>
        <v>0</v>
      </c>
      <c r="G339" s="15">
        <f t="shared" si="26"/>
        <v>0</v>
      </c>
      <c r="H339" s="10" t="e">
        <f t="shared" si="24"/>
        <v>#DIV/0!</v>
      </c>
    </row>
    <row r="340" spans="1:8" ht="12.75" hidden="1" customHeight="1" x14ac:dyDescent="0.25">
      <c r="A340" s="13" t="s">
        <v>53</v>
      </c>
      <c r="B340" s="14" t="s">
        <v>45</v>
      </c>
      <c r="C340" s="22" t="s">
        <v>19</v>
      </c>
      <c r="D340" s="28">
        <v>9910014100</v>
      </c>
      <c r="E340" s="14"/>
      <c r="F340" s="15">
        <f t="shared" si="26"/>
        <v>0</v>
      </c>
      <c r="G340" s="15">
        <f t="shared" si="26"/>
        <v>0</v>
      </c>
      <c r="H340" s="10" t="e">
        <f t="shared" si="24"/>
        <v>#DIV/0!</v>
      </c>
    </row>
    <row r="341" spans="1:8" ht="27.75" hidden="1" customHeight="1" x14ac:dyDescent="0.25">
      <c r="A341" s="17" t="s">
        <v>22</v>
      </c>
      <c r="B341" s="14" t="s">
        <v>45</v>
      </c>
      <c r="C341" s="22" t="s">
        <v>19</v>
      </c>
      <c r="D341" s="28">
        <v>9910014100</v>
      </c>
      <c r="E341" s="14" t="s">
        <v>23</v>
      </c>
      <c r="F341" s="15"/>
      <c r="G341" s="15"/>
      <c r="H341" s="10" t="e">
        <f t="shared" si="24"/>
        <v>#DIV/0!</v>
      </c>
    </row>
    <row r="342" spans="1:8" ht="42" hidden="1" customHeight="1" x14ac:dyDescent="0.25">
      <c r="A342" s="13" t="s">
        <v>28</v>
      </c>
      <c r="B342" s="22" t="s">
        <v>45</v>
      </c>
      <c r="C342" s="22" t="s">
        <v>19</v>
      </c>
      <c r="D342" s="14" t="s">
        <v>29</v>
      </c>
      <c r="E342" s="14"/>
      <c r="F342" s="15"/>
      <c r="G342" s="15"/>
      <c r="H342" s="10" t="e">
        <f t="shared" si="24"/>
        <v>#DIV/0!</v>
      </c>
    </row>
    <row r="343" spans="1:8" ht="26.25" hidden="1" customHeight="1" x14ac:dyDescent="0.25">
      <c r="A343" s="13" t="s">
        <v>30</v>
      </c>
      <c r="B343" s="14" t="s">
        <v>45</v>
      </c>
      <c r="C343" s="22" t="s">
        <v>19</v>
      </c>
      <c r="D343" s="14" t="s">
        <v>31</v>
      </c>
      <c r="E343" s="18"/>
      <c r="F343" s="15"/>
      <c r="G343" s="15"/>
      <c r="H343" s="10" t="e">
        <f t="shared" si="24"/>
        <v>#DIV/0!</v>
      </c>
    </row>
    <row r="344" spans="1:8" ht="27.75" hidden="1" customHeight="1" x14ac:dyDescent="0.25">
      <c r="A344" s="13" t="s">
        <v>32</v>
      </c>
      <c r="B344" s="14" t="s">
        <v>45</v>
      </c>
      <c r="C344" s="22" t="s">
        <v>19</v>
      </c>
      <c r="D344" s="14" t="s">
        <v>33</v>
      </c>
      <c r="E344" s="18"/>
      <c r="F344" s="15"/>
      <c r="G344" s="15"/>
      <c r="H344" s="10" t="e">
        <f t="shared" si="24"/>
        <v>#DIV/0!</v>
      </c>
    </row>
    <row r="345" spans="1:8" ht="75" hidden="1" customHeight="1" x14ac:dyDescent="0.25">
      <c r="A345" s="13" t="s">
        <v>16</v>
      </c>
      <c r="B345" s="14" t="s">
        <v>45</v>
      </c>
      <c r="C345" s="22" t="s">
        <v>19</v>
      </c>
      <c r="D345" s="14" t="s">
        <v>33</v>
      </c>
      <c r="E345" s="18" t="s">
        <v>17</v>
      </c>
      <c r="F345" s="15"/>
      <c r="G345" s="15"/>
      <c r="H345" s="10" t="e">
        <f t="shared" si="24"/>
        <v>#DIV/0!</v>
      </c>
    </row>
    <row r="346" spans="1:8" ht="15.75" hidden="1" customHeight="1" x14ac:dyDescent="0.25">
      <c r="A346" s="13" t="s">
        <v>72</v>
      </c>
      <c r="B346" s="14" t="s">
        <v>45</v>
      </c>
      <c r="C346" s="22" t="s">
        <v>19</v>
      </c>
      <c r="D346" s="14" t="s">
        <v>33</v>
      </c>
      <c r="E346" s="18" t="s">
        <v>73</v>
      </c>
      <c r="F346" s="15"/>
      <c r="G346" s="15"/>
      <c r="H346" s="10" t="e">
        <f t="shared" si="24"/>
        <v>#DIV/0!</v>
      </c>
    </row>
    <row r="347" spans="1:8" ht="15.75" hidden="1" customHeight="1" x14ac:dyDescent="0.25">
      <c r="A347" s="8" t="s">
        <v>284</v>
      </c>
      <c r="B347" s="30" t="s">
        <v>45</v>
      </c>
      <c r="C347" s="30" t="s">
        <v>45</v>
      </c>
      <c r="D347" s="28"/>
      <c r="E347" s="14"/>
      <c r="F347" s="10">
        <f>F348+F354</f>
        <v>0</v>
      </c>
      <c r="G347" s="10">
        <f>G348+G354</f>
        <v>0</v>
      </c>
      <c r="H347" s="10" t="e">
        <f t="shared" si="24"/>
        <v>#DIV/0!</v>
      </c>
    </row>
    <row r="348" spans="1:8" ht="47.25" hidden="1" customHeight="1" x14ac:dyDescent="0.25">
      <c r="A348" s="23" t="s">
        <v>142</v>
      </c>
      <c r="B348" s="14" t="s">
        <v>45</v>
      </c>
      <c r="C348" s="14" t="s">
        <v>45</v>
      </c>
      <c r="D348" s="28">
        <v>8200000000</v>
      </c>
      <c r="E348" s="14"/>
      <c r="F348" s="15">
        <f>F349+F352</f>
        <v>0</v>
      </c>
      <c r="G348" s="15">
        <f>G349+G352</f>
        <v>0</v>
      </c>
      <c r="H348" s="10" t="e">
        <f t="shared" si="24"/>
        <v>#DIV/0!</v>
      </c>
    </row>
    <row r="349" spans="1:8" ht="29.25" hidden="1" customHeight="1" x14ac:dyDescent="0.25">
      <c r="A349" s="23" t="s">
        <v>76</v>
      </c>
      <c r="B349" s="14" t="s">
        <v>45</v>
      </c>
      <c r="C349" s="14" t="s">
        <v>45</v>
      </c>
      <c r="D349" s="28">
        <v>8200060990</v>
      </c>
      <c r="E349" s="14"/>
      <c r="F349" s="15">
        <f>F350+F351</f>
        <v>0</v>
      </c>
      <c r="G349" s="15">
        <f>G350+G351</f>
        <v>0</v>
      </c>
      <c r="H349" s="10" t="e">
        <f t="shared" si="24"/>
        <v>#DIV/0!</v>
      </c>
    </row>
    <row r="350" spans="1:8" ht="31.5" hidden="1" customHeight="1" x14ac:dyDescent="0.25">
      <c r="A350" s="17" t="s">
        <v>22</v>
      </c>
      <c r="B350" s="14" t="s">
        <v>45</v>
      </c>
      <c r="C350" s="14" t="s">
        <v>45</v>
      </c>
      <c r="D350" s="28">
        <v>8200060990</v>
      </c>
      <c r="E350" s="14" t="s">
        <v>23</v>
      </c>
      <c r="F350" s="15"/>
      <c r="G350" s="15"/>
      <c r="H350" s="10" t="e">
        <f t="shared" si="24"/>
        <v>#DIV/0!</v>
      </c>
    </row>
    <row r="351" spans="1:8" ht="15.75" hidden="1" customHeight="1" x14ac:dyDescent="0.25">
      <c r="A351" s="13" t="s">
        <v>72</v>
      </c>
      <c r="B351" s="14" t="s">
        <v>45</v>
      </c>
      <c r="C351" s="14" t="s">
        <v>45</v>
      </c>
      <c r="D351" s="28">
        <v>8200060990</v>
      </c>
      <c r="E351" s="14" t="s">
        <v>73</v>
      </c>
      <c r="F351" s="15"/>
      <c r="G351" s="15"/>
      <c r="H351" s="10" t="e">
        <f t="shared" si="24"/>
        <v>#DIV/0!</v>
      </c>
    </row>
    <row r="352" spans="1:8" ht="15.75" hidden="1" customHeight="1" x14ac:dyDescent="0.25">
      <c r="A352" s="13" t="s">
        <v>285</v>
      </c>
      <c r="B352" s="14" t="s">
        <v>45</v>
      </c>
      <c r="C352" s="14" t="s">
        <v>45</v>
      </c>
      <c r="D352" s="28" t="s">
        <v>286</v>
      </c>
      <c r="E352" s="14"/>
      <c r="F352" s="15">
        <f>F353</f>
        <v>0</v>
      </c>
      <c r="G352" s="15">
        <f>G353</f>
        <v>0</v>
      </c>
      <c r="H352" s="10" t="e">
        <f t="shared" si="24"/>
        <v>#DIV/0!</v>
      </c>
    </row>
    <row r="353" spans="1:8" ht="15.75" hidden="1" customHeight="1" x14ac:dyDescent="0.25">
      <c r="A353" s="13" t="s">
        <v>72</v>
      </c>
      <c r="B353" s="14" t="s">
        <v>45</v>
      </c>
      <c r="C353" s="14" t="s">
        <v>45</v>
      </c>
      <c r="D353" s="28" t="s">
        <v>286</v>
      </c>
      <c r="E353" s="14" t="s">
        <v>73</v>
      </c>
      <c r="F353" s="15"/>
      <c r="G353" s="15"/>
      <c r="H353" s="10" t="e">
        <f t="shared" si="24"/>
        <v>#DIV/0!</v>
      </c>
    </row>
    <row r="354" spans="1:8" ht="63" hidden="1" customHeight="1" x14ac:dyDescent="0.25">
      <c r="A354" s="13" t="s">
        <v>287</v>
      </c>
      <c r="B354" s="14" t="s">
        <v>45</v>
      </c>
      <c r="C354" s="14" t="s">
        <v>45</v>
      </c>
      <c r="D354" s="28">
        <v>5850000000</v>
      </c>
      <c r="E354" s="14"/>
      <c r="F354" s="15"/>
      <c r="G354" s="15"/>
      <c r="H354" s="10" t="e">
        <f t="shared" si="24"/>
        <v>#DIV/0!</v>
      </c>
    </row>
    <row r="355" spans="1:8" ht="31.5" hidden="1" customHeight="1" x14ac:dyDescent="0.25">
      <c r="A355" s="13" t="s">
        <v>288</v>
      </c>
      <c r="B355" s="14" t="s">
        <v>45</v>
      </c>
      <c r="C355" s="14" t="s">
        <v>45</v>
      </c>
      <c r="D355" s="28">
        <v>5850013210</v>
      </c>
      <c r="E355" s="14"/>
      <c r="F355" s="15"/>
      <c r="G355" s="15"/>
      <c r="H355" s="10" t="e">
        <f t="shared" si="24"/>
        <v>#DIV/0!</v>
      </c>
    </row>
    <row r="356" spans="1:8" ht="27.75" hidden="1" customHeight="1" x14ac:dyDescent="0.25">
      <c r="A356" s="17" t="s">
        <v>22</v>
      </c>
      <c r="B356" s="14" t="s">
        <v>45</v>
      </c>
      <c r="C356" s="14" t="s">
        <v>45</v>
      </c>
      <c r="D356" s="28">
        <v>5850013210</v>
      </c>
      <c r="E356" s="14" t="s">
        <v>23</v>
      </c>
      <c r="F356" s="15"/>
      <c r="G356" s="15"/>
      <c r="H356" s="10" t="e">
        <f t="shared" si="24"/>
        <v>#DIV/0!</v>
      </c>
    </row>
    <row r="357" spans="1:8" ht="13.5" customHeight="1" x14ac:dyDescent="0.25">
      <c r="A357" s="12" t="s">
        <v>289</v>
      </c>
      <c r="B357" s="9" t="s">
        <v>45</v>
      </c>
      <c r="C357" s="9" t="s">
        <v>107</v>
      </c>
      <c r="D357" s="9"/>
      <c r="E357" s="9"/>
      <c r="F357" s="10">
        <f>F358+F368+F372</f>
        <v>7226.4000000000005</v>
      </c>
      <c r="G357" s="10">
        <f>G358+G368+G372</f>
        <v>1156.0999999999999</v>
      </c>
      <c r="H357" s="10">
        <f t="shared" si="24"/>
        <v>15.998284069522859</v>
      </c>
    </row>
    <row r="358" spans="1:8" ht="60" customHeight="1" x14ac:dyDescent="0.25">
      <c r="A358" s="13" t="s">
        <v>290</v>
      </c>
      <c r="B358" s="14" t="s">
        <v>45</v>
      </c>
      <c r="C358" s="14" t="s">
        <v>107</v>
      </c>
      <c r="D358" s="14" t="s">
        <v>11</v>
      </c>
      <c r="E358" s="9"/>
      <c r="F358" s="15">
        <f>F359+F364</f>
        <v>5858.6</v>
      </c>
      <c r="G358" s="15">
        <f>G359+G364</f>
        <v>1043</v>
      </c>
      <c r="H358" s="15">
        <f t="shared" si="24"/>
        <v>17.802888061994331</v>
      </c>
    </row>
    <row r="359" spans="1:8" ht="27.75" customHeight="1" x14ac:dyDescent="0.25">
      <c r="A359" s="16" t="s">
        <v>12</v>
      </c>
      <c r="B359" s="14" t="s">
        <v>45</v>
      </c>
      <c r="C359" s="14" t="s">
        <v>107</v>
      </c>
      <c r="D359" s="14" t="s">
        <v>13</v>
      </c>
      <c r="E359" s="14"/>
      <c r="F359" s="15">
        <f>F360</f>
        <v>5134.6000000000004</v>
      </c>
      <c r="G359" s="15">
        <f>G360</f>
        <v>892.9</v>
      </c>
      <c r="H359" s="15">
        <f t="shared" si="24"/>
        <v>17.38986483854633</v>
      </c>
    </row>
    <row r="360" spans="1:8" ht="29.25" customHeight="1" x14ac:dyDescent="0.25">
      <c r="A360" s="16" t="s">
        <v>20</v>
      </c>
      <c r="B360" s="14" t="s">
        <v>45</v>
      </c>
      <c r="C360" s="14" t="s">
        <v>107</v>
      </c>
      <c r="D360" s="14" t="s">
        <v>21</v>
      </c>
      <c r="E360" s="14"/>
      <c r="F360" s="15">
        <f>F361+F362+F363</f>
        <v>5134.6000000000004</v>
      </c>
      <c r="G360" s="15">
        <f>G361+G362+G363</f>
        <v>892.9</v>
      </c>
      <c r="H360" s="15">
        <f t="shared" si="24"/>
        <v>17.38986483854633</v>
      </c>
    </row>
    <row r="361" spans="1:8" ht="78" customHeight="1" x14ac:dyDescent="0.25">
      <c r="A361" s="13" t="s">
        <v>16</v>
      </c>
      <c r="B361" s="14" t="s">
        <v>45</v>
      </c>
      <c r="C361" s="14" t="s">
        <v>107</v>
      </c>
      <c r="D361" s="14" t="s">
        <v>21</v>
      </c>
      <c r="E361" s="14" t="s">
        <v>17</v>
      </c>
      <c r="F361" s="15">
        <v>4700</v>
      </c>
      <c r="G361" s="15">
        <v>800.9</v>
      </c>
      <c r="H361" s="15">
        <f t="shared" si="24"/>
        <v>17.040425531914892</v>
      </c>
    </row>
    <row r="362" spans="1:8" ht="30.75" customHeight="1" x14ac:dyDescent="0.25">
      <c r="A362" s="17" t="s">
        <v>22</v>
      </c>
      <c r="B362" s="14" t="s">
        <v>45</v>
      </c>
      <c r="C362" s="14" t="s">
        <v>107</v>
      </c>
      <c r="D362" s="14" t="s">
        <v>21</v>
      </c>
      <c r="E362" s="14" t="s">
        <v>23</v>
      </c>
      <c r="F362" s="15">
        <v>427.1</v>
      </c>
      <c r="G362" s="15">
        <v>92</v>
      </c>
      <c r="H362" s="15">
        <f t="shared" si="24"/>
        <v>21.540622804963707</v>
      </c>
    </row>
    <row r="363" spans="1:8" ht="14.25" customHeight="1" x14ac:dyDescent="0.25">
      <c r="A363" s="13" t="s">
        <v>26</v>
      </c>
      <c r="B363" s="14" t="s">
        <v>45</v>
      </c>
      <c r="C363" s="14" t="s">
        <v>107</v>
      </c>
      <c r="D363" s="14" t="s">
        <v>21</v>
      </c>
      <c r="E363" s="14" t="s">
        <v>27</v>
      </c>
      <c r="F363" s="15">
        <v>7.5</v>
      </c>
      <c r="G363" s="15">
        <v>0</v>
      </c>
      <c r="H363" s="15">
        <f t="shared" si="24"/>
        <v>0</v>
      </c>
    </row>
    <row r="364" spans="1:8" ht="28.5" customHeight="1" x14ac:dyDescent="0.25">
      <c r="A364" s="16" t="s">
        <v>36</v>
      </c>
      <c r="B364" s="14" t="s">
        <v>45</v>
      </c>
      <c r="C364" s="14" t="s">
        <v>107</v>
      </c>
      <c r="D364" s="14" t="s">
        <v>37</v>
      </c>
      <c r="E364" s="14"/>
      <c r="F364" s="15">
        <f>F365</f>
        <v>724</v>
      </c>
      <c r="G364" s="15">
        <f>G365</f>
        <v>150.1</v>
      </c>
      <c r="H364" s="15">
        <f t="shared" si="24"/>
        <v>20.732044198895029</v>
      </c>
    </row>
    <row r="365" spans="1:8" ht="44.25" customHeight="1" x14ac:dyDescent="0.25">
      <c r="A365" s="13" t="s">
        <v>291</v>
      </c>
      <c r="B365" s="22" t="s">
        <v>45</v>
      </c>
      <c r="C365" s="22" t="s">
        <v>107</v>
      </c>
      <c r="D365" s="14" t="s">
        <v>292</v>
      </c>
      <c r="E365" s="22"/>
      <c r="F365" s="15">
        <f>F366+F367</f>
        <v>724</v>
      </c>
      <c r="G365" s="15">
        <f>G366+G367</f>
        <v>150.1</v>
      </c>
      <c r="H365" s="15">
        <f t="shared" si="24"/>
        <v>20.732044198895029</v>
      </c>
    </row>
    <row r="366" spans="1:8" ht="75.75" customHeight="1" x14ac:dyDescent="0.25">
      <c r="A366" s="13" t="s">
        <v>16</v>
      </c>
      <c r="B366" s="22" t="s">
        <v>45</v>
      </c>
      <c r="C366" s="22" t="s">
        <v>107</v>
      </c>
      <c r="D366" s="14" t="s">
        <v>292</v>
      </c>
      <c r="E366" s="22" t="s">
        <v>17</v>
      </c>
      <c r="F366" s="15">
        <v>691.4</v>
      </c>
      <c r="G366" s="15">
        <v>141.9</v>
      </c>
      <c r="H366" s="15">
        <f t="shared" si="24"/>
        <v>20.523575354353486</v>
      </c>
    </row>
    <row r="367" spans="1:8" ht="27.75" customHeight="1" x14ac:dyDescent="0.25">
      <c r="A367" s="17" t="s">
        <v>22</v>
      </c>
      <c r="B367" s="22" t="s">
        <v>45</v>
      </c>
      <c r="C367" s="22" t="s">
        <v>107</v>
      </c>
      <c r="D367" s="14" t="s">
        <v>292</v>
      </c>
      <c r="E367" s="22" t="s">
        <v>23</v>
      </c>
      <c r="F367" s="15">
        <v>32.6</v>
      </c>
      <c r="G367" s="15">
        <v>8.1999999999999993</v>
      </c>
      <c r="H367" s="15">
        <f t="shared" si="24"/>
        <v>25.153374233128833</v>
      </c>
    </row>
    <row r="368" spans="1:8" ht="27.75" customHeight="1" x14ac:dyDescent="0.25">
      <c r="A368" s="13" t="s">
        <v>64</v>
      </c>
      <c r="B368" s="14" t="s">
        <v>45</v>
      </c>
      <c r="C368" s="14" t="s">
        <v>107</v>
      </c>
      <c r="D368" s="14" t="s">
        <v>65</v>
      </c>
      <c r="E368" s="22"/>
      <c r="F368" s="15">
        <f t="shared" ref="F368:G370" si="27">F369</f>
        <v>583.70000000000005</v>
      </c>
      <c r="G368" s="15">
        <f t="shared" si="27"/>
        <v>80.099999999999994</v>
      </c>
      <c r="H368" s="15">
        <f t="shared" si="24"/>
        <v>13.722802809662497</v>
      </c>
    </row>
    <row r="369" spans="1:8" ht="26.25" customHeight="1" x14ac:dyDescent="0.25">
      <c r="A369" s="16" t="s">
        <v>66</v>
      </c>
      <c r="B369" s="14" t="s">
        <v>45</v>
      </c>
      <c r="C369" s="14" t="s">
        <v>107</v>
      </c>
      <c r="D369" s="14" t="s">
        <v>67</v>
      </c>
      <c r="E369" s="14"/>
      <c r="F369" s="15">
        <f t="shared" si="27"/>
        <v>583.70000000000005</v>
      </c>
      <c r="G369" s="15">
        <f t="shared" si="27"/>
        <v>80.099999999999994</v>
      </c>
      <c r="H369" s="15">
        <f t="shared" si="24"/>
        <v>13.722802809662497</v>
      </c>
    </row>
    <row r="370" spans="1:8" ht="76.5" customHeight="1" x14ac:dyDescent="0.25">
      <c r="A370" s="16" t="s">
        <v>68</v>
      </c>
      <c r="B370" s="14" t="s">
        <v>45</v>
      </c>
      <c r="C370" s="14" t="s">
        <v>107</v>
      </c>
      <c r="D370" s="14" t="s">
        <v>69</v>
      </c>
      <c r="E370" s="14"/>
      <c r="F370" s="15">
        <f t="shared" si="27"/>
        <v>583.70000000000005</v>
      </c>
      <c r="G370" s="15">
        <f t="shared" si="27"/>
        <v>80.099999999999994</v>
      </c>
      <c r="H370" s="15">
        <f t="shared" si="24"/>
        <v>13.722802809662497</v>
      </c>
    </row>
    <row r="371" spans="1:8" ht="74.25" customHeight="1" x14ac:dyDescent="0.25">
      <c r="A371" s="13" t="s">
        <v>16</v>
      </c>
      <c r="B371" s="14" t="s">
        <v>45</v>
      </c>
      <c r="C371" s="14" t="s">
        <v>107</v>
      </c>
      <c r="D371" s="14" t="s">
        <v>69</v>
      </c>
      <c r="E371" s="14" t="s">
        <v>17</v>
      </c>
      <c r="F371" s="15">
        <v>583.70000000000005</v>
      </c>
      <c r="G371" s="15">
        <v>80.099999999999994</v>
      </c>
      <c r="H371" s="15">
        <f t="shared" si="24"/>
        <v>13.722802809662497</v>
      </c>
    </row>
    <row r="372" spans="1:8" ht="42.75" customHeight="1" x14ac:dyDescent="0.25">
      <c r="A372" s="23" t="s">
        <v>142</v>
      </c>
      <c r="B372" s="14" t="s">
        <v>45</v>
      </c>
      <c r="C372" s="14" t="s">
        <v>107</v>
      </c>
      <c r="D372" s="14" t="s">
        <v>143</v>
      </c>
      <c r="E372" s="18"/>
      <c r="F372" s="15">
        <f>F373+F376</f>
        <v>784.1</v>
      </c>
      <c r="G372" s="15">
        <f>G373+G376</f>
        <v>33</v>
      </c>
      <c r="H372" s="15">
        <f t="shared" si="24"/>
        <v>4.2086468562683335</v>
      </c>
    </row>
    <row r="373" spans="1:8" ht="28.5" customHeight="1" x14ac:dyDescent="0.25">
      <c r="A373" s="23" t="s">
        <v>76</v>
      </c>
      <c r="B373" s="14" t="s">
        <v>45</v>
      </c>
      <c r="C373" s="14" t="s">
        <v>107</v>
      </c>
      <c r="D373" s="14" t="s">
        <v>144</v>
      </c>
      <c r="E373" s="18"/>
      <c r="F373" s="15">
        <f>F374+F375</f>
        <v>337</v>
      </c>
      <c r="G373" s="15">
        <f>G374+G375</f>
        <v>33</v>
      </c>
      <c r="H373" s="15">
        <f t="shared" si="24"/>
        <v>9.792284866468842</v>
      </c>
    </row>
    <row r="374" spans="1:8" ht="27.75" customHeight="1" x14ac:dyDescent="0.25">
      <c r="A374" s="17" t="s">
        <v>22</v>
      </c>
      <c r="B374" s="14" t="s">
        <v>45</v>
      </c>
      <c r="C374" s="14" t="s">
        <v>107</v>
      </c>
      <c r="D374" s="14" t="s">
        <v>144</v>
      </c>
      <c r="E374" s="18" t="s">
        <v>23</v>
      </c>
      <c r="F374" s="15">
        <v>57</v>
      </c>
      <c r="G374" s="15">
        <v>0</v>
      </c>
      <c r="H374" s="15">
        <f t="shared" si="24"/>
        <v>0</v>
      </c>
    </row>
    <row r="375" spans="1:8" ht="27.75" customHeight="1" x14ac:dyDescent="0.25">
      <c r="A375" s="13" t="s">
        <v>81</v>
      </c>
      <c r="B375" s="14" t="s">
        <v>45</v>
      </c>
      <c r="C375" s="14" t="s">
        <v>107</v>
      </c>
      <c r="D375" s="14" t="s">
        <v>144</v>
      </c>
      <c r="E375" s="18" t="s">
        <v>82</v>
      </c>
      <c r="F375" s="15">
        <v>280</v>
      </c>
      <c r="G375" s="15">
        <v>33</v>
      </c>
      <c r="H375" s="15">
        <f t="shared" si="24"/>
        <v>11.785714285714285</v>
      </c>
    </row>
    <row r="376" spans="1:8" ht="13.5" customHeight="1" x14ac:dyDescent="0.25">
      <c r="A376" s="13" t="s">
        <v>285</v>
      </c>
      <c r="B376" s="14" t="s">
        <v>45</v>
      </c>
      <c r="C376" s="14" t="s">
        <v>107</v>
      </c>
      <c r="D376" s="28" t="s">
        <v>286</v>
      </c>
      <c r="E376" s="14"/>
      <c r="F376" s="15">
        <f>F377</f>
        <v>447.1</v>
      </c>
      <c r="G376" s="15">
        <f>G377</f>
        <v>0</v>
      </c>
      <c r="H376" s="15">
        <f t="shared" si="24"/>
        <v>0</v>
      </c>
    </row>
    <row r="377" spans="1:8" ht="29.25" customHeight="1" x14ac:dyDescent="0.25">
      <c r="A377" s="13" t="s">
        <v>81</v>
      </c>
      <c r="B377" s="14" t="s">
        <v>45</v>
      </c>
      <c r="C377" s="14" t="s">
        <v>107</v>
      </c>
      <c r="D377" s="28" t="s">
        <v>286</v>
      </c>
      <c r="E377" s="14" t="s">
        <v>82</v>
      </c>
      <c r="F377" s="15">
        <v>447.1</v>
      </c>
      <c r="G377" s="15">
        <v>0</v>
      </c>
      <c r="H377" s="15">
        <f t="shared" si="24"/>
        <v>0</v>
      </c>
    </row>
    <row r="378" spans="1:8" ht="14.25" customHeight="1" x14ac:dyDescent="0.25">
      <c r="A378" s="8" t="s">
        <v>293</v>
      </c>
      <c r="B378" s="9" t="s">
        <v>156</v>
      </c>
      <c r="C378" s="9"/>
      <c r="D378" s="9"/>
      <c r="E378" s="9"/>
      <c r="F378" s="10">
        <f>F379+F397</f>
        <v>20844.400000000001</v>
      </c>
      <c r="G378" s="10">
        <f>G379+G397</f>
        <v>3984.4000000000005</v>
      </c>
      <c r="H378" s="10">
        <f t="shared" si="24"/>
        <v>19.11496612999175</v>
      </c>
    </row>
    <row r="379" spans="1:8" ht="13.5" customHeight="1" x14ac:dyDescent="0.25">
      <c r="A379" s="12" t="s">
        <v>294</v>
      </c>
      <c r="B379" s="9" t="s">
        <v>156</v>
      </c>
      <c r="C379" s="9" t="s">
        <v>7</v>
      </c>
      <c r="D379" s="9"/>
      <c r="E379" s="9"/>
      <c r="F379" s="10">
        <f>F380</f>
        <v>19199.900000000001</v>
      </c>
      <c r="G379" s="10">
        <f>G380</f>
        <v>3641.1000000000004</v>
      </c>
      <c r="H379" s="10">
        <f t="shared" si="24"/>
        <v>18.964161271673291</v>
      </c>
    </row>
    <row r="380" spans="1:8" ht="29.25" customHeight="1" x14ac:dyDescent="0.25">
      <c r="A380" s="13" t="s">
        <v>64</v>
      </c>
      <c r="B380" s="14" t="s">
        <v>156</v>
      </c>
      <c r="C380" s="14" t="s">
        <v>7</v>
      </c>
      <c r="D380" s="14" t="s">
        <v>65</v>
      </c>
      <c r="E380" s="9"/>
      <c r="F380" s="15">
        <f>F381+F394</f>
        <v>19199.900000000001</v>
      </c>
      <c r="G380" s="15">
        <f>G381+G394</f>
        <v>3641.1000000000004</v>
      </c>
      <c r="H380" s="15">
        <f t="shared" si="24"/>
        <v>18.964161271673291</v>
      </c>
    </row>
    <row r="381" spans="1:8" ht="44.25" customHeight="1" x14ac:dyDescent="0.25">
      <c r="A381" s="16" t="s">
        <v>295</v>
      </c>
      <c r="B381" s="22" t="s">
        <v>156</v>
      </c>
      <c r="C381" s="22" t="s">
        <v>7</v>
      </c>
      <c r="D381" s="22" t="s">
        <v>296</v>
      </c>
      <c r="E381" s="22"/>
      <c r="F381" s="15">
        <f>F382+F386+F390</f>
        <v>14875.4</v>
      </c>
      <c r="G381" s="15">
        <f>G382+G386+G390</f>
        <v>2425.7000000000003</v>
      </c>
      <c r="H381" s="15">
        <f t="shared" si="24"/>
        <v>16.30678838888366</v>
      </c>
    </row>
    <row r="382" spans="1:8" ht="12.75" customHeight="1" x14ac:dyDescent="0.25">
      <c r="A382" s="31" t="s">
        <v>297</v>
      </c>
      <c r="B382" s="22" t="s">
        <v>156</v>
      </c>
      <c r="C382" s="22" t="s">
        <v>7</v>
      </c>
      <c r="D382" s="22" t="s">
        <v>298</v>
      </c>
      <c r="E382" s="22"/>
      <c r="F382" s="15">
        <f>F383+F384+F385</f>
        <v>9605.1</v>
      </c>
      <c r="G382" s="15">
        <f>G383+G384+G385</f>
        <v>1471.1000000000001</v>
      </c>
      <c r="H382" s="15">
        <f t="shared" si="24"/>
        <v>15.315821803000491</v>
      </c>
    </row>
    <row r="383" spans="1:8" ht="92.25" customHeight="1" x14ac:dyDescent="0.25">
      <c r="A383" s="13" t="s">
        <v>16</v>
      </c>
      <c r="B383" s="22" t="s">
        <v>156</v>
      </c>
      <c r="C383" s="22" t="s">
        <v>7</v>
      </c>
      <c r="D383" s="22" t="s">
        <v>298</v>
      </c>
      <c r="E383" s="22" t="s">
        <v>17</v>
      </c>
      <c r="F383" s="15">
        <v>8868.4</v>
      </c>
      <c r="G383" s="15">
        <v>1343.2</v>
      </c>
      <c r="H383" s="15">
        <f t="shared" si="24"/>
        <v>15.145911325605521</v>
      </c>
    </row>
    <row r="384" spans="1:8" ht="28.5" customHeight="1" x14ac:dyDescent="0.25">
      <c r="A384" s="17" t="s">
        <v>22</v>
      </c>
      <c r="B384" s="22" t="s">
        <v>156</v>
      </c>
      <c r="C384" s="22" t="s">
        <v>7</v>
      </c>
      <c r="D384" s="22" t="s">
        <v>298</v>
      </c>
      <c r="E384" s="22" t="s">
        <v>23</v>
      </c>
      <c r="F384" s="15">
        <v>728.7</v>
      </c>
      <c r="G384" s="15">
        <v>127.9</v>
      </c>
      <c r="H384" s="15">
        <f t="shared" si="24"/>
        <v>17.551804583504872</v>
      </c>
    </row>
    <row r="385" spans="1:8" ht="14.25" customHeight="1" x14ac:dyDescent="0.25">
      <c r="A385" s="13" t="s">
        <v>26</v>
      </c>
      <c r="B385" s="22" t="s">
        <v>156</v>
      </c>
      <c r="C385" s="22" t="s">
        <v>7</v>
      </c>
      <c r="D385" s="22" t="s">
        <v>298</v>
      </c>
      <c r="E385" s="22" t="s">
        <v>27</v>
      </c>
      <c r="F385" s="15">
        <v>8</v>
      </c>
      <c r="G385" s="15">
        <v>0</v>
      </c>
      <c r="H385" s="15">
        <f t="shared" si="24"/>
        <v>0</v>
      </c>
    </row>
    <row r="386" spans="1:8" ht="13.5" customHeight="1" x14ac:dyDescent="0.25">
      <c r="A386" s="31" t="s">
        <v>299</v>
      </c>
      <c r="B386" s="22" t="s">
        <v>156</v>
      </c>
      <c r="C386" s="22" t="s">
        <v>7</v>
      </c>
      <c r="D386" s="22" t="s">
        <v>300</v>
      </c>
      <c r="E386" s="22"/>
      <c r="F386" s="15">
        <f>F387+F388+F389</f>
        <v>1719.4</v>
      </c>
      <c r="G386" s="15">
        <f>G387+G388+G389</f>
        <v>291.7</v>
      </c>
      <c r="H386" s="15">
        <f t="shared" si="24"/>
        <v>16.965220425729903</v>
      </c>
    </row>
    <row r="387" spans="1:8" ht="74.25" customHeight="1" x14ac:dyDescent="0.25">
      <c r="A387" s="13" t="s">
        <v>268</v>
      </c>
      <c r="B387" s="22" t="s">
        <v>156</v>
      </c>
      <c r="C387" s="22" t="s">
        <v>7</v>
      </c>
      <c r="D387" s="22" t="s">
        <v>300</v>
      </c>
      <c r="E387" s="22" t="s">
        <v>17</v>
      </c>
      <c r="F387" s="15">
        <v>1391.3</v>
      </c>
      <c r="G387" s="15">
        <v>229</v>
      </c>
      <c r="H387" s="15">
        <f t="shared" si="24"/>
        <v>16.459426435707609</v>
      </c>
    </row>
    <row r="388" spans="1:8" ht="29.25" customHeight="1" x14ac:dyDescent="0.25">
      <c r="A388" s="17" t="s">
        <v>22</v>
      </c>
      <c r="B388" s="22" t="s">
        <v>156</v>
      </c>
      <c r="C388" s="22" t="s">
        <v>7</v>
      </c>
      <c r="D388" s="22" t="s">
        <v>300</v>
      </c>
      <c r="E388" s="22" t="s">
        <v>23</v>
      </c>
      <c r="F388" s="15">
        <v>325.10000000000002</v>
      </c>
      <c r="G388" s="15">
        <v>62.7</v>
      </c>
      <c r="H388" s="15">
        <f t="shared" si="24"/>
        <v>19.286373423561979</v>
      </c>
    </row>
    <row r="389" spans="1:8" ht="12.75" customHeight="1" x14ac:dyDescent="0.25">
      <c r="A389" s="13" t="s">
        <v>26</v>
      </c>
      <c r="B389" s="22" t="s">
        <v>156</v>
      </c>
      <c r="C389" s="22" t="s">
        <v>7</v>
      </c>
      <c r="D389" s="22" t="s">
        <v>300</v>
      </c>
      <c r="E389" s="22" t="s">
        <v>27</v>
      </c>
      <c r="F389" s="15">
        <v>3</v>
      </c>
      <c r="G389" s="15">
        <v>0</v>
      </c>
      <c r="H389" s="15">
        <f t="shared" si="24"/>
        <v>0</v>
      </c>
    </row>
    <row r="390" spans="1:8" ht="12" customHeight="1" x14ac:dyDescent="0.25">
      <c r="A390" s="31" t="s">
        <v>301</v>
      </c>
      <c r="B390" s="22" t="s">
        <v>156</v>
      </c>
      <c r="C390" s="22" t="s">
        <v>7</v>
      </c>
      <c r="D390" s="22" t="s">
        <v>302</v>
      </c>
      <c r="E390" s="22"/>
      <c r="F390" s="15">
        <f>F392+F391+F393</f>
        <v>3550.9</v>
      </c>
      <c r="G390" s="15">
        <f>G392+G391+G393</f>
        <v>662.9</v>
      </c>
      <c r="H390" s="15">
        <f t="shared" si="24"/>
        <v>18.668506575797682</v>
      </c>
    </row>
    <row r="391" spans="1:8" ht="73.5" customHeight="1" x14ac:dyDescent="0.25">
      <c r="A391" s="13" t="s">
        <v>16</v>
      </c>
      <c r="B391" s="22" t="s">
        <v>156</v>
      </c>
      <c r="C391" s="22" t="s">
        <v>7</v>
      </c>
      <c r="D391" s="22" t="s">
        <v>302</v>
      </c>
      <c r="E391" s="22" t="s">
        <v>17</v>
      </c>
      <c r="F391" s="15">
        <v>3074.6</v>
      </c>
      <c r="G391" s="15">
        <v>493.2</v>
      </c>
      <c r="H391" s="15">
        <f t="shared" si="24"/>
        <v>16.04111103883432</v>
      </c>
    </row>
    <row r="392" spans="1:8" ht="27.75" customHeight="1" x14ac:dyDescent="0.25">
      <c r="A392" s="17" t="s">
        <v>22</v>
      </c>
      <c r="B392" s="22" t="s">
        <v>156</v>
      </c>
      <c r="C392" s="22" t="s">
        <v>7</v>
      </c>
      <c r="D392" s="22" t="s">
        <v>302</v>
      </c>
      <c r="E392" s="22" t="s">
        <v>23</v>
      </c>
      <c r="F392" s="15">
        <v>476.3</v>
      </c>
      <c r="G392" s="15">
        <v>169.7</v>
      </c>
      <c r="H392" s="15">
        <f t="shared" si="24"/>
        <v>35.6288053747638</v>
      </c>
    </row>
    <row r="393" spans="1:8" ht="13.5" hidden="1" customHeight="1" x14ac:dyDescent="0.25">
      <c r="A393" s="13" t="s">
        <v>26</v>
      </c>
      <c r="B393" s="22" t="s">
        <v>156</v>
      </c>
      <c r="C393" s="22" t="s">
        <v>7</v>
      </c>
      <c r="D393" s="22" t="s">
        <v>302</v>
      </c>
      <c r="E393" s="22" t="s">
        <v>27</v>
      </c>
      <c r="F393" s="15"/>
      <c r="G393" s="15"/>
      <c r="H393" s="15" t="e">
        <f t="shared" ref="H393:H456" si="28">G393/F393*100</f>
        <v>#DIV/0!</v>
      </c>
    </row>
    <row r="394" spans="1:8" ht="27.75" customHeight="1" x14ac:dyDescent="0.25">
      <c r="A394" s="16" t="s">
        <v>66</v>
      </c>
      <c r="B394" s="22" t="s">
        <v>156</v>
      </c>
      <c r="C394" s="22" t="s">
        <v>7</v>
      </c>
      <c r="D394" s="22" t="s">
        <v>67</v>
      </c>
      <c r="E394" s="22"/>
      <c r="F394" s="15">
        <f>F395</f>
        <v>4324.5</v>
      </c>
      <c r="G394" s="15">
        <f>G395</f>
        <v>1215.4000000000001</v>
      </c>
      <c r="H394" s="15">
        <f t="shared" si="28"/>
        <v>28.104983235056082</v>
      </c>
    </row>
    <row r="395" spans="1:8" ht="29.25" customHeight="1" x14ac:dyDescent="0.25">
      <c r="A395" s="13" t="s">
        <v>70</v>
      </c>
      <c r="B395" s="22" t="s">
        <v>156</v>
      </c>
      <c r="C395" s="22" t="s">
        <v>7</v>
      </c>
      <c r="D395" s="14" t="s">
        <v>71</v>
      </c>
      <c r="E395" s="18"/>
      <c r="F395" s="15">
        <f>F396</f>
        <v>4324.5</v>
      </c>
      <c r="G395" s="15">
        <f>G396</f>
        <v>1215.4000000000001</v>
      </c>
      <c r="H395" s="15">
        <f t="shared" si="28"/>
        <v>28.104983235056082</v>
      </c>
    </row>
    <row r="396" spans="1:8" ht="12.75" customHeight="1" x14ac:dyDescent="0.25">
      <c r="A396" s="13" t="s">
        <v>72</v>
      </c>
      <c r="B396" s="22" t="s">
        <v>156</v>
      </c>
      <c r="C396" s="22" t="s">
        <v>7</v>
      </c>
      <c r="D396" s="14" t="s">
        <v>71</v>
      </c>
      <c r="E396" s="18" t="s">
        <v>73</v>
      </c>
      <c r="F396" s="15">
        <v>4324.5</v>
      </c>
      <c r="G396" s="15">
        <v>1215.4000000000001</v>
      </c>
      <c r="H396" s="15">
        <f t="shared" si="28"/>
        <v>28.104983235056082</v>
      </c>
    </row>
    <row r="397" spans="1:8" ht="31.5" customHeight="1" x14ac:dyDescent="0.25">
      <c r="A397" s="12" t="s">
        <v>303</v>
      </c>
      <c r="B397" s="9" t="s">
        <v>156</v>
      </c>
      <c r="C397" s="9" t="s">
        <v>25</v>
      </c>
      <c r="D397" s="9"/>
      <c r="E397" s="9"/>
      <c r="F397" s="10">
        <f>F398+F404+F410+F413</f>
        <v>1644.5</v>
      </c>
      <c r="G397" s="10">
        <f>G398+G404+G410+G413</f>
        <v>343.3</v>
      </c>
      <c r="H397" s="10">
        <f t="shared" si="28"/>
        <v>20.875646093037396</v>
      </c>
    </row>
    <row r="398" spans="1:8" ht="30" customHeight="1" x14ac:dyDescent="0.25">
      <c r="A398" s="13" t="s">
        <v>64</v>
      </c>
      <c r="B398" s="14" t="s">
        <v>156</v>
      </c>
      <c r="C398" s="14" t="s">
        <v>25</v>
      </c>
      <c r="D398" s="14" t="s">
        <v>65</v>
      </c>
      <c r="E398" s="9"/>
      <c r="F398" s="15">
        <f t="shared" ref="F398:G400" si="29">F399</f>
        <v>927.5</v>
      </c>
      <c r="G398" s="15">
        <f t="shared" si="29"/>
        <v>135.4</v>
      </c>
      <c r="H398" s="15">
        <f t="shared" si="28"/>
        <v>14.598382749326147</v>
      </c>
    </row>
    <row r="399" spans="1:8" ht="30" customHeight="1" x14ac:dyDescent="0.25">
      <c r="A399" s="16" t="s">
        <v>66</v>
      </c>
      <c r="B399" s="14" t="s">
        <v>156</v>
      </c>
      <c r="C399" s="14" t="s">
        <v>25</v>
      </c>
      <c r="D399" s="14" t="s">
        <v>67</v>
      </c>
      <c r="E399" s="14"/>
      <c r="F399" s="15">
        <f t="shared" si="29"/>
        <v>927.5</v>
      </c>
      <c r="G399" s="15">
        <f t="shared" si="29"/>
        <v>135.4</v>
      </c>
      <c r="H399" s="15">
        <f t="shared" si="28"/>
        <v>14.598382749326147</v>
      </c>
    </row>
    <row r="400" spans="1:8" ht="75" customHeight="1" x14ac:dyDescent="0.25">
      <c r="A400" s="16" t="s">
        <v>68</v>
      </c>
      <c r="B400" s="14" t="s">
        <v>156</v>
      </c>
      <c r="C400" s="14" t="s">
        <v>25</v>
      </c>
      <c r="D400" s="14" t="s">
        <v>69</v>
      </c>
      <c r="E400" s="14"/>
      <c r="F400" s="15">
        <f t="shared" si="29"/>
        <v>927.5</v>
      </c>
      <c r="G400" s="15">
        <f t="shared" si="29"/>
        <v>135.4</v>
      </c>
      <c r="H400" s="15">
        <f t="shared" si="28"/>
        <v>14.598382749326147</v>
      </c>
    </row>
    <row r="401" spans="1:8" ht="75" customHeight="1" x14ac:dyDescent="0.25">
      <c r="A401" s="13" t="s">
        <v>16</v>
      </c>
      <c r="B401" s="14" t="s">
        <v>156</v>
      </c>
      <c r="C401" s="14" t="s">
        <v>25</v>
      </c>
      <c r="D401" s="14" t="s">
        <v>69</v>
      </c>
      <c r="E401" s="14" t="s">
        <v>17</v>
      </c>
      <c r="F401" s="15">
        <v>927.5</v>
      </c>
      <c r="G401" s="15">
        <v>135.4</v>
      </c>
      <c r="H401" s="15">
        <f t="shared" si="28"/>
        <v>14.598382749326147</v>
      </c>
    </row>
    <row r="402" spans="1:8" ht="63" hidden="1" customHeight="1" x14ac:dyDescent="0.25">
      <c r="A402" s="13" t="s">
        <v>141</v>
      </c>
      <c r="B402" s="22" t="s">
        <v>156</v>
      </c>
      <c r="C402" s="22" t="s">
        <v>25</v>
      </c>
      <c r="D402" s="22"/>
      <c r="E402" s="22"/>
      <c r="F402" s="15">
        <f>F403</f>
        <v>0</v>
      </c>
      <c r="G402" s="15">
        <f>G403</f>
        <v>0</v>
      </c>
      <c r="H402" s="15" t="e">
        <f t="shared" si="28"/>
        <v>#DIV/0!</v>
      </c>
    </row>
    <row r="403" spans="1:8" ht="31.5" hidden="1" customHeight="1" x14ac:dyDescent="0.25">
      <c r="A403" s="13" t="s">
        <v>110</v>
      </c>
      <c r="B403" s="22" t="s">
        <v>156</v>
      </c>
      <c r="C403" s="22" t="s">
        <v>25</v>
      </c>
      <c r="D403" s="22"/>
      <c r="E403" s="22" t="s">
        <v>23</v>
      </c>
      <c r="F403" s="15"/>
      <c r="G403" s="15"/>
      <c r="H403" s="15" t="e">
        <f t="shared" si="28"/>
        <v>#DIV/0!</v>
      </c>
    </row>
    <row r="404" spans="1:8" ht="29.25" customHeight="1" x14ac:dyDescent="0.25">
      <c r="A404" s="13" t="s">
        <v>304</v>
      </c>
      <c r="B404" s="22" t="s">
        <v>156</v>
      </c>
      <c r="C404" s="22" t="s">
        <v>25</v>
      </c>
      <c r="D404" s="22" t="s">
        <v>305</v>
      </c>
      <c r="E404" s="22"/>
      <c r="F404" s="15">
        <f>F405</f>
        <v>490</v>
      </c>
      <c r="G404" s="15">
        <f>G405</f>
        <v>167.9</v>
      </c>
      <c r="H404" s="15">
        <f t="shared" si="28"/>
        <v>34.265306122448976</v>
      </c>
    </row>
    <row r="405" spans="1:8" ht="29.25" customHeight="1" x14ac:dyDescent="0.25">
      <c r="A405" s="23" t="s">
        <v>76</v>
      </c>
      <c r="B405" s="22" t="s">
        <v>156</v>
      </c>
      <c r="C405" s="22" t="s">
        <v>25</v>
      </c>
      <c r="D405" s="22" t="s">
        <v>306</v>
      </c>
      <c r="E405" s="22"/>
      <c r="F405" s="15">
        <f>F406+F407</f>
        <v>490</v>
      </c>
      <c r="G405" s="15">
        <f>G406+G407</f>
        <v>167.9</v>
      </c>
      <c r="H405" s="15">
        <f t="shared" si="28"/>
        <v>34.265306122448976</v>
      </c>
    </row>
    <row r="406" spans="1:8" ht="28.5" customHeight="1" x14ac:dyDescent="0.25">
      <c r="A406" s="17" t="s">
        <v>22</v>
      </c>
      <c r="B406" s="22" t="s">
        <v>156</v>
      </c>
      <c r="C406" s="22" t="s">
        <v>25</v>
      </c>
      <c r="D406" s="22" t="s">
        <v>306</v>
      </c>
      <c r="E406" s="22" t="s">
        <v>23</v>
      </c>
      <c r="F406" s="15">
        <v>490</v>
      </c>
      <c r="G406" s="15">
        <v>167.9</v>
      </c>
      <c r="H406" s="15">
        <f t="shared" si="28"/>
        <v>34.265306122448976</v>
      </c>
    </row>
    <row r="407" spans="1:8" ht="30" hidden="1" customHeight="1" x14ac:dyDescent="0.25">
      <c r="A407" s="13" t="s">
        <v>198</v>
      </c>
      <c r="B407" s="22" t="s">
        <v>156</v>
      </c>
      <c r="C407" s="22" t="s">
        <v>25</v>
      </c>
      <c r="D407" s="22" t="s">
        <v>306</v>
      </c>
      <c r="E407" s="22" t="s">
        <v>194</v>
      </c>
      <c r="F407" s="15"/>
      <c r="G407" s="15"/>
      <c r="H407" s="15" t="e">
        <f t="shared" si="28"/>
        <v>#DIV/0!</v>
      </c>
    </row>
    <row r="408" spans="1:8" ht="60" hidden="1" customHeight="1" x14ac:dyDescent="0.25">
      <c r="A408" s="13" t="s">
        <v>307</v>
      </c>
      <c r="B408" s="22" t="s">
        <v>156</v>
      </c>
      <c r="C408" s="22" t="s">
        <v>25</v>
      </c>
      <c r="D408" s="22" t="s">
        <v>308</v>
      </c>
      <c r="E408" s="22"/>
      <c r="F408" s="15"/>
      <c r="G408" s="15"/>
      <c r="H408" s="15" t="e">
        <f t="shared" si="28"/>
        <v>#DIV/0!</v>
      </c>
    </row>
    <row r="409" spans="1:8" ht="30" hidden="1" customHeight="1" x14ac:dyDescent="0.25">
      <c r="A409" s="17" t="s">
        <v>22</v>
      </c>
      <c r="B409" s="22" t="s">
        <v>156</v>
      </c>
      <c r="C409" s="22" t="s">
        <v>25</v>
      </c>
      <c r="D409" s="22" t="s">
        <v>308</v>
      </c>
      <c r="E409" s="22" t="s">
        <v>23</v>
      </c>
      <c r="F409" s="15"/>
      <c r="G409" s="15"/>
      <c r="H409" s="15" t="e">
        <f t="shared" si="28"/>
        <v>#DIV/0!</v>
      </c>
    </row>
    <row r="410" spans="1:8" ht="43.5" customHeight="1" x14ac:dyDescent="0.25">
      <c r="A410" s="13" t="s">
        <v>309</v>
      </c>
      <c r="B410" s="22" t="s">
        <v>156</v>
      </c>
      <c r="C410" s="22" t="s">
        <v>25</v>
      </c>
      <c r="D410" s="22" t="s">
        <v>310</v>
      </c>
      <c r="E410" s="22"/>
      <c r="F410" s="15">
        <f>F411</f>
        <v>50</v>
      </c>
      <c r="G410" s="15">
        <f>G411</f>
        <v>0</v>
      </c>
      <c r="H410" s="15">
        <f t="shared" si="28"/>
        <v>0</v>
      </c>
    </row>
    <row r="411" spans="1:8" ht="27.75" customHeight="1" x14ac:dyDescent="0.25">
      <c r="A411" s="23" t="s">
        <v>76</v>
      </c>
      <c r="B411" s="22" t="s">
        <v>156</v>
      </c>
      <c r="C411" s="22" t="s">
        <v>25</v>
      </c>
      <c r="D411" s="22" t="s">
        <v>311</v>
      </c>
      <c r="E411" s="22"/>
      <c r="F411" s="15">
        <f>F412</f>
        <v>50</v>
      </c>
      <c r="G411" s="15">
        <f>G412</f>
        <v>0</v>
      </c>
      <c r="H411" s="15">
        <f t="shared" si="28"/>
        <v>0</v>
      </c>
    </row>
    <row r="412" spans="1:8" ht="27.75" customHeight="1" x14ac:dyDescent="0.25">
      <c r="A412" s="17" t="s">
        <v>22</v>
      </c>
      <c r="B412" s="22" t="s">
        <v>156</v>
      </c>
      <c r="C412" s="22" t="s">
        <v>25</v>
      </c>
      <c r="D412" s="22" t="s">
        <v>311</v>
      </c>
      <c r="E412" s="22" t="s">
        <v>23</v>
      </c>
      <c r="F412" s="15">
        <v>50</v>
      </c>
      <c r="G412" s="15">
        <v>0</v>
      </c>
      <c r="H412" s="15">
        <f t="shared" si="28"/>
        <v>0</v>
      </c>
    </row>
    <row r="413" spans="1:8" ht="45" customHeight="1" x14ac:dyDescent="0.25">
      <c r="A413" s="23" t="s">
        <v>28</v>
      </c>
      <c r="B413" s="14" t="s">
        <v>156</v>
      </c>
      <c r="C413" s="14" t="s">
        <v>25</v>
      </c>
      <c r="D413" s="14" t="s">
        <v>29</v>
      </c>
      <c r="E413" s="22"/>
      <c r="F413" s="15">
        <f t="shared" ref="F413:G415" si="30">F414</f>
        <v>177</v>
      </c>
      <c r="G413" s="15">
        <f t="shared" si="30"/>
        <v>40</v>
      </c>
      <c r="H413" s="15">
        <f t="shared" si="28"/>
        <v>22.598870056497177</v>
      </c>
    </row>
    <row r="414" spans="1:8" ht="28.5" customHeight="1" x14ac:dyDescent="0.25">
      <c r="A414" s="13" t="s">
        <v>30</v>
      </c>
      <c r="B414" s="14" t="s">
        <v>156</v>
      </c>
      <c r="C414" s="14" t="s">
        <v>25</v>
      </c>
      <c r="D414" s="14" t="s">
        <v>31</v>
      </c>
      <c r="E414" s="22"/>
      <c r="F414" s="15">
        <f t="shared" si="30"/>
        <v>177</v>
      </c>
      <c r="G414" s="15">
        <f t="shared" si="30"/>
        <v>40</v>
      </c>
      <c r="H414" s="15">
        <f t="shared" si="28"/>
        <v>22.598870056497177</v>
      </c>
    </row>
    <row r="415" spans="1:8" ht="105.75" customHeight="1" x14ac:dyDescent="0.25">
      <c r="A415" s="13" t="s">
        <v>114</v>
      </c>
      <c r="B415" s="14" t="s">
        <v>156</v>
      </c>
      <c r="C415" s="14" t="s">
        <v>25</v>
      </c>
      <c r="D415" s="14" t="s">
        <v>115</v>
      </c>
      <c r="E415" s="22"/>
      <c r="F415" s="15">
        <f t="shared" si="30"/>
        <v>177</v>
      </c>
      <c r="G415" s="15">
        <f t="shared" si="30"/>
        <v>40</v>
      </c>
      <c r="H415" s="15">
        <f t="shared" si="28"/>
        <v>22.598870056497177</v>
      </c>
    </row>
    <row r="416" spans="1:8" ht="13.5" customHeight="1" x14ac:dyDescent="0.25">
      <c r="A416" s="23" t="s">
        <v>116</v>
      </c>
      <c r="B416" s="14" t="s">
        <v>156</v>
      </c>
      <c r="C416" s="14" t="s">
        <v>25</v>
      </c>
      <c r="D416" s="14" t="s">
        <v>115</v>
      </c>
      <c r="E416" s="22" t="s">
        <v>117</v>
      </c>
      <c r="F416" s="15">
        <v>177</v>
      </c>
      <c r="G416" s="15">
        <v>40</v>
      </c>
      <c r="H416" s="15">
        <f t="shared" si="28"/>
        <v>22.598870056497177</v>
      </c>
    </row>
    <row r="417" spans="1:8" x14ac:dyDescent="0.25">
      <c r="A417" s="8" t="s">
        <v>312</v>
      </c>
      <c r="B417" s="9" t="s">
        <v>111</v>
      </c>
      <c r="C417" s="9"/>
      <c r="D417" s="9"/>
      <c r="E417" s="9"/>
      <c r="F417" s="10">
        <f>F418+F443+F461</f>
        <v>16879.3</v>
      </c>
      <c r="G417" s="10">
        <f>G418+G443+G461</f>
        <v>3268.5</v>
      </c>
      <c r="H417" s="10">
        <f t="shared" si="28"/>
        <v>19.363954666366499</v>
      </c>
    </row>
    <row r="418" spans="1:8" x14ac:dyDescent="0.25">
      <c r="A418" s="8" t="s">
        <v>313</v>
      </c>
      <c r="B418" s="9" t="s">
        <v>111</v>
      </c>
      <c r="C418" s="9" t="s">
        <v>19</v>
      </c>
      <c r="D418" s="9"/>
      <c r="E418" s="25"/>
      <c r="F418" s="10">
        <f>F419+F425+F439+F432</f>
        <v>8153.8</v>
      </c>
      <c r="G418" s="10">
        <f>G419+G425+G439+G432</f>
        <v>1594</v>
      </c>
      <c r="H418" s="10">
        <f t="shared" si="28"/>
        <v>19.549167259437318</v>
      </c>
    </row>
    <row r="419" spans="1:8" ht="43.5" customHeight="1" x14ac:dyDescent="0.25">
      <c r="A419" s="23" t="s">
        <v>314</v>
      </c>
      <c r="B419" s="22" t="s">
        <v>111</v>
      </c>
      <c r="C419" s="22" t="s">
        <v>19</v>
      </c>
      <c r="D419" s="22" t="s">
        <v>315</v>
      </c>
      <c r="E419" s="22"/>
      <c r="F419" s="15">
        <f>F420+F423</f>
        <v>6058.3</v>
      </c>
      <c r="G419" s="15">
        <f>G420+G423</f>
        <v>498.5</v>
      </c>
      <c r="H419" s="15">
        <f t="shared" si="28"/>
        <v>8.2283808989320431</v>
      </c>
    </row>
    <row r="420" spans="1:8" ht="30" customHeight="1" x14ac:dyDescent="0.25">
      <c r="A420" s="23" t="s">
        <v>76</v>
      </c>
      <c r="B420" s="22" t="s">
        <v>111</v>
      </c>
      <c r="C420" s="22" t="s">
        <v>19</v>
      </c>
      <c r="D420" s="22" t="s">
        <v>316</v>
      </c>
      <c r="E420" s="22"/>
      <c r="F420" s="15">
        <f>F421+F422</f>
        <v>100</v>
      </c>
      <c r="G420" s="15">
        <f>G421+G422</f>
        <v>19.899999999999999</v>
      </c>
      <c r="H420" s="15">
        <f t="shared" si="28"/>
        <v>19.899999999999999</v>
      </c>
    </row>
    <row r="421" spans="1:8" ht="28.5" customHeight="1" x14ac:dyDescent="0.25">
      <c r="A421" s="17" t="s">
        <v>22</v>
      </c>
      <c r="B421" s="22" t="s">
        <v>111</v>
      </c>
      <c r="C421" s="22" t="s">
        <v>19</v>
      </c>
      <c r="D421" s="22" t="s">
        <v>316</v>
      </c>
      <c r="E421" s="22" t="s">
        <v>23</v>
      </c>
      <c r="F421" s="15">
        <v>40</v>
      </c>
      <c r="G421" s="15">
        <v>4.9000000000000004</v>
      </c>
      <c r="H421" s="15">
        <f t="shared" si="28"/>
        <v>12.250000000000002</v>
      </c>
    </row>
    <row r="422" spans="1:8" ht="26.25" customHeight="1" x14ac:dyDescent="0.25">
      <c r="A422" s="13" t="s">
        <v>81</v>
      </c>
      <c r="B422" s="22" t="s">
        <v>111</v>
      </c>
      <c r="C422" s="22" t="s">
        <v>19</v>
      </c>
      <c r="D422" s="22" t="s">
        <v>316</v>
      </c>
      <c r="E422" s="22" t="s">
        <v>82</v>
      </c>
      <c r="F422" s="15">
        <v>60</v>
      </c>
      <c r="G422" s="15">
        <v>15</v>
      </c>
      <c r="H422" s="15">
        <f t="shared" si="28"/>
        <v>25</v>
      </c>
    </row>
    <row r="423" spans="1:8" ht="61.5" customHeight="1" x14ac:dyDescent="0.25">
      <c r="A423" s="27" t="s">
        <v>317</v>
      </c>
      <c r="B423" s="22" t="s">
        <v>111</v>
      </c>
      <c r="C423" s="22" t="s">
        <v>19</v>
      </c>
      <c r="D423" s="22" t="s">
        <v>318</v>
      </c>
      <c r="E423" s="22"/>
      <c r="F423" s="15">
        <f>F424</f>
        <v>5958.3</v>
      </c>
      <c r="G423" s="15">
        <f>G424</f>
        <v>478.6</v>
      </c>
      <c r="H423" s="15">
        <f t="shared" si="28"/>
        <v>8.0324924894684724</v>
      </c>
    </row>
    <row r="424" spans="1:8" ht="28.5" customHeight="1" x14ac:dyDescent="0.25">
      <c r="A424" s="13" t="s">
        <v>81</v>
      </c>
      <c r="B424" s="22" t="s">
        <v>111</v>
      </c>
      <c r="C424" s="22" t="s">
        <v>19</v>
      </c>
      <c r="D424" s="22" t="s">
        <v>318</v>
      </c>
      <c r="E424" s="22" t="s">
        <v>82</v>
      </c>
      <c r="F424" s="15">
        <v>5958.3</v>
      </c>
      <c r="G424" s="15">
        <v>478.6</v>
      </c>
      <c r="H424" s="15">
        <f t="shared" si="28"/>
        <v>8.0324924894684724</v>
      </c>
    </row>
    <row r="425" spans="1:8" ht="44.25" customHeight="1" x14ac:dyDescent="0.25">
      <c r="A425" s="16" t="s">
        <v>319</v>
      </c>
      <c r="B425" s="22" t="s">
        <v>111</v>
      </c>
      <c r="C425" s="22" t="s">
        <v>19</v>
      </c>
      <c r="D425" s="22" t="s">
        <v>320</v>
      </c>
      <c r="E425" s="22"/>
      <c r="F425" s="15">
        <f>F426+F428+F430</f>
        <v>1065.5</v>
      </c>
      <c r="G425" s="15">
        <f>G426+G428+G430</f>
        <v>1065.5</v>
      </c>
      <c r="H425" s="15">
        <f t="shared" si="28"/>
        <v>100</v>
      </c>
    </row>
    <row r="426" spans="1:8" ht="29.25" hidden="1" customHeight="1" x14ac:dyDescent="0.25">
      <c r="A426" s="23" t="s">
        <v>76</v>
      </c>
      <c r="B426" s="22" t="s">
        <v>111</v>
      </c>
      <c r="C426" s="22" t="s">
        <v>19</v>
      </c>
      <c r="D426" s="22" t="s">
        <v>321</v>
      </c>
      <c r="E426" s="22"/>
      <c r="F426" s="15">
        <f>F427</f>
        <v>0</v>
      </c>
      <c r="G426" s="15">
        <f>G427</f>
        <v>0</v>
      </c>
      <c r="H426" s="15" t="e">
        <f t="shared" si="28"/>
        <v>#DIV/0!</v>
      </c>
    </row>
    <row r="427" spans="1:8" ht="30.75" hidden="1" customHeight="1" x14ac:dyDescent="0.25">
      <c r="A427" s="13" t="s">
        <v>81</v>
      </c>
      <c r="B427" s="22" t="s">
        <v>111</v>
      </c>
      <c r="C427" s="22" t="s">
        <v>19</v>
      </c>
      <c r="D427" s="22" t="s">
        <v>321</v>
      </c>
      <c r="E427" s="22" t="s">
        <v>82</v>
      </c>
      <c r="F427" s="15"/>
      <c r="G427" s="15"/>
      <c r="H427" s="15" t="e">
        <f t="shared" si="28"/>
        <v>#DIV/0!</v>
      </c>
    </row>
    <row r="428" spans="1:8" ht="30" customHeight="1" x14ac:dyDescent="0.25">
      <c r="A428" s="13" t="s">
        <v>322</v>
      </c>
      <c r="B428" s="22" t="s">
        <v>111</v>
      </c>
      <c r="C428" s="22" t="s">
        <v>19</v>
      </c>
      <c r="D428" s="22" t="s">
        <v>323</v>
      </c>
      <c r="E428" s="22"/>
      <c r="F428" s="15">
        <f>F429</f>
        <v>1065.5</v>
      </c>
      <c r="G428" s="15">
        <f>G429</f>
        <v>1065.5</v>
      </c>
      <c r="H428" s="15">
        <f t="shared" si="28"/>
        <v>100</v>
      </c>
    </row>
    <row r="429" spans="1:8" ht="28.5" customHeight="1" x14ac:dyDescent="0.25">
      <c r="A429" s="13" t="s">
        <v>81</v>
      </c>
      <c r="B429" s="22" t="s">
        <v>111</v>
      </c>
      <c r="C429" s="22" t="s">
        <v>19</v>
      </c>
      <c r="D429" s="22" t="s">
        <v>323</v>
      </c>
      <c r="E429" s="22" t="s">
        <v>82</v>
      </c>
      <c r="F429" s="15">
        <v>1065.5</v>
      </c>
      <c r="G429" s="15">
        <v>1065.5</v>
      </c>
      <c r="H429" s="15">
        <f t="shared" si="28"/>
        <v>100</v>
      </c>
    </row>
    <row r="430" spans="1:8" ht="47.25" hidden="1" customHeight="1" x14ac:dyDescent="0.25">
      <c r="A430" s="23" t="s">
        <v>324</v>
      </c>
      <c r="B430" s="22" t="s">
        <v>111</v>
      </c>
      <c r="C430" s="22" t="s">
        <v>19</v>
      </c>
      <c r="D430" s="22" t="s">
        <v>325</v>
      </c>
      <c r="E430" s="22"/>
      <c r="F430" s="15"/>
      <c r="G430" s="15"/>
      <c r="H430" s="15" t="e">
        <f t="shared" si="28"/>
        <v>#DIV/0!</v>
      </c>
    </row>
    <row r="431" spans="1:8" ht="29.25" hidden="1" customHeight="1" x14ac:dyDescent="0.25">
      <c r="A431" s="13" t="s">
        <v>81</v>
      </c>
      <c r="B431" s="22" t="s">
        <v>111</v>
      </c>
      <c r="C431" s="22" t="s">
        <v>19</v>
      </c>
      <c r="D431" s="22" t="s">
        <v>325</v>
      </c>
      <c r="E431" s="22" t="s">
        <v>82</v>
      </c>
      <c r="F431" s="15"/>
      <c r="G431" s="15"/>
      <c r="H431" s="15" t="e">
        <f t="shared" si="28"/>
        <v>#DIV/0!</v>
      </c>
    </row>
    <row r="432" spans="1:8" ht="60.6" customHeight="1" x14ac:dyDescent="0.25">
      <c r="A432" s="17" t="s">
        <v>89</v>
      </c>
      <c r="B432" s="22" t="s">
        <v>111</v>
      </c>
      <c r="C432" s="22" t="s">
        <v>19</v>
      </c>
      <c r="D432" s="22" t="s">
        <v>90</v>
      </c>
      <c r="E432" s="22"/>
      <c r="F432" s="15">
        <f>F433</f>
        <v>1000</v>
      </c>
      <c r="G432" s="15">
        <f>G433</f>
        <v>0</v>
      </c>
      <c r="H432" s="15">
        <f t="shared" si="28"/>
        <v>0</v>
      </c>
    </row>
    <row r="433" spans="1:8" ht="29.25" customHeight="1" x14ac:dyDescent="0.25">
      <c r="A433" s="13" t="s">
        <v>326</v>
      </c>
      <c r="B433" s="22" t="s">
        <v>111</v>
      </c>
      <c r="C433" s="22" t="s">
        <v>19</v>
      </c>
      <c r="D433" s="22" t="s">
        <v>327</v>
      </c>
      <c r="E433" s="22"/>
      <c r="F433" s="15">
        <f>F434</f>
        <v>1000</v>
      </c>
      <c r="G433" s="15">
        <f>G434</f>
        <v>0</v>
      </c>
      <c r="H433" s="15">
        <f t="shared" si="28"/>
        <v>0</v>
      </c>
    </row>
    <row r="434" spans="1:8" ht="29.25" customHeight="1" x14ac:dyDescent="0.25">
      <c r="A434" s="13" t="s">
        <v>81</v>
      </c>
      <c r="B434" s="22" t="s">
        <v>111</v>
      </c>
      <c r="C434" s="22" t="s">
        <v>19</v>
      </c>
      <c r="D434" s="22" t="s">
        <v>327</v>
      </c>
      <c r="E434" s="22" t="s">
        <v>82</v>
      </c>
      <c r="F434" s="15">
        <v>1000</v>
      </c>
      <c r="G434" s="15">
        <v>0</v>
      </c>
      <c r="H434" s="15">
        <f t="shared" si="28"/>
        <v>0</v>
      </c>
    </row>
    <row r="435" spans="1:8" ht="17.25" hidden="1" customHeight="1" x14ac:dyDescent="0.25">
      <c r="A435" s="13" t="s">
        <v>242</v>
      </c>
      <c r="B435" s="22" t="s">
        <v>111</v>
      </c>
      <c r="C435" s="22" t="s">
        <v>19</v>
      </c>
      <c r="D435" s="22" t="s">
        <v>243</v>
      </c>
      <c r="E435" s="22"/>
      <c r="F435" s="15"/>
      <c r="G435" s="15"/>
      <c r="H435" s="15" t="e">
        <f t="shared" si="28"/>
        <v>#DIV/0!</v>
      </c>
    </row>
    <row r="436" spans="1:8" ht="15" hidden="1" customHeight="1" x14ac:dyDescent="0.25">
      <c r="A436" s="13" t="s">
        <v>328</v>
      </c>
      <c r="B436" s="22" t="s">
        <v>111</v>
      </c>
      <c r="C436" s="22" t="s">
        <v>19</v>
      </c>
      <c r="D436" s="22" t="s">
        <v>329</v>
      </c>
      <c r="E436" s="22"/>
      <c r="F436" s="15"/>
      <c r="G436" s="15"/>
      <c r="H436" s="15" t="e">
        <f t="shared" si="28"/>
        <v>#DIV/0!</v>
      </c>
    </row>
    <row r="437" spans="1:8" ht="61.5" hidden="1" customHeight="1" x14ac:dyDescent="0.25">
      <c r="A437" s="13" t="s">
        <v>330</v>
      </c>
      <c r="B437" s="22" t="s">
        <v>111</v>
      </c>
      <c r="C437" s="22" t="s">
        <v>19</v>
      </c>
      <c r="D437" s="22" t="s">
        <v>331</v>
      </c>
      <c r="E437" s="22"/>
      <c r="F437" s="15"/>
      <c r="G437" s="15"/>
      <c r="H437" s="15" t="e">
        <f t="shared" si="28"/>
        <v>#DIV/0!</v>
      </c>
    </row>
    <row r="438" spans="1:8" ht="29.25" hidden="1" customHeight="1" x14ac:dyDescent="0.25">
      <c r="A438" s="13" t="s">
        <v>81</v>
      </c>
      <c r="B438" s="22" t="s">
        <v>111</v>
      </c>
      <c r="C438" s="22" t="s">
        <v>19</v>
      </c>
      <c r="D438" s="22" t="s">
        <v>331</v>
      </c>
      <c r="E438" s="22" t="s">
        <v>82</v>
      </c>
      <c r="F438" s="15"/>
      <c r="G438" s="15"/>
      <c r="H438" s="15" t="e">
        <f t="shared" si="28"/>
        <v>#DIV/0!</v>
      </c>
    </row>
    <row r="439" spans="1:8" ht="46.5" customHeight="1" x14ac:dyDescent="0.25">
      <c r="A439" s="17" t="s">
        <v>93</v>
      </c>
      <c r="B439" s="22" t="s">
        <v>111</v>
      </c>
      <c r="C439" s="22" t="s">
        <v>19</v>
      </c>
      <c r="D439" s="22" t="s">
        <v>94</v>
      </c>
      <c r="E439" s="14"/>
      <c r="F439" s="15">
        <f t="shared" ref="F439:G441" si="31">F440</f>
        <v>30</v>
      </c>
      <c r="G439" s="15">
        <f t="shared" si="31"/>
        <v>30</v>
      </c>
      <c r="H439" s="15">
        <f t="shared" si="28"/>
        <v>100</v>
      </c>
    </row>
    <row r="440" spans="1:8" ht="13.5" customHeight="1" x14ac:dyDescent="0.25">
      <c r="A440" s="13" t="s">
        <v>50</v>
      </c>
      <c r="B440" s="22" t="s">
        <v>111</v>
      </c>
      <c r="C440" s="22" t="s">
        <v>19</v>
      </c>
      <c r="D440" s="22" t="s">
        <v>52</v>
      </c>
      <c r="E440" s="22"/>
      <c r="F440" s="15">
        <f t="shared" si="31"/>
        <v>30</v>
      </c>
      <c r="G440" s="15">
        <f t="shared" si="31"/>
        <v>30</v>
      </c>
      <c r="H440" s="15">
        <f t="shared" si="28"/>
        <v>100</v>
      </c>
    </row>
    <row r="441" spans="1:8" ht="15" customHeight="1" x14ac:dyDescent="0.25">
      <c r="A441" s="13" t="s">
        <v>53</v>
      </c>
      <c r="B441" s="22" t="s">
        <v>111</v>
      </c>
      <c r="C441" s="22" t="s">
        <v>19</v>
      </c>
      <c r="D441" s="22" t="s">
        <v>54</v>
      </c>
      <c r="E441" s="22"/>
      <c r="F441" s="15">
        <f t="shared" si="31"/>
        <v>30</v>
      </c>
      <c r="G441" s="15">
        <f t="shared" si="31"/>
        <v>30</v>
      </c>
      <c r="H441" s="15">
        <f t="shared" si="28"/>
        <v>100</v>
      </c>
    </row>
    <row r="442" spans="1:8" ht="27.75" customHeight="1" x14ac:dyDescent="0.25">
      <c r="A442" s="13" t="s">
        <v>81</v>
      </c>
      <c r="B442" s="22" t="s">
        <v>111</v>
      </c>
      <c r="C442" s="22" t="s">
        <v>19</v>
      </c>
      <c r="D442" s="22" t="s">
        <v>54</v>
      </c>
      <c r="E442" s="22" t="s">
        <v>82</v>
      </c>
      <c r="F442" s="15">
        <v>30</v>
      </c>
      <c r="G442" s="15">
        <v>30</v>
      </c>
      <c r="H442" s="15">
        <f t="shared" si="28"/>
        <v>100</v>
      </c>
    </row>
    <row r="443" spans="1:8" ht="12.75" customHeight="1" x14ac:dyDescent="0.25">
      <c r="A443" s="12" t="s">
        <v>332</v>
      </c>
      <c r="B443" s="9" t="s">
        <v>111</v>
      </c>
      <c r="C443" s="9" t="s">
        <v>25</v>
      </c>
      <c r="D443" s="9"/>
      <c r="E443" s="9"/>
      <c r="F443" s="10">
        <f>F444</f>
        <v>8721</v>
      </c>
      <c r="G443" s="10">
        <f>G444</f>
        <v>1674.5</v>
      </c>
      <c r="H443" s="10">
        <f t="shared" si="28"/>
        <v>19.200779727095515</v>
      </c>
    </row>
    <row r="444" spans="1:8" ht="14.25" customHeight="1" x14ac:dyDescent="0.25">
      <c r="A444" s="13" t="s">
        <v>242</v>
      </c>
      <c r="B444" s="14" t="s">
        <v>111</v>
      </c>
      <c r="C444" s="14" t="s">
        <v>25</v>
      </c>
      <c r="D444" s="14" t="s">
        <v>243</v>
      </c>
      <c r="E444" s="9"/>
      <c r="F444" s="15">
        <f>F445</f>
        <v>8721</v>
      </c>
      <c r="G444" s="15">
        <f>G445</f>
        <v>1674.5</v>
      </c>
      <c r="H444" s="15">
        <f t="shared" si="28"/>
        <v>19.200779727095515</v>
      </c>
    </row>
    <row r="445" spans="1:8" ht="15" customHeight="1" x14ac:dyDescent="0.25">
      <c r="A445" s="16" t="s">
        <v>328</v>
      </c>
      <c r="B445" s="14" t="s">
        <v>111</v>
      </c>
      <c r="C445" s="14" t="s">
        <v>25</v>
      </c>
      <c r="D445" s="14" t="s">
        <v>329</v>
      </c>
      <c r="E445" s="18"/>
      <c r="F445" s="15">
        <f>F448+F451+F446</f>
        <v>8721</v>
      </c>
      <c r="G445" s="15">
        <f>G448+G451+G446</f>
        <v>1674.5</v>
      </c>
      <c r="H445" s="15">
        <f t="shared" si="28"/>
        <v>19.200779727095515</v>
      </c>
    </row>
    <row r="446" spans="1:8" ht="31.5" hidden="1" customHeight="1" x14ac:dyDescent="0.25">
      <c r="A446" s="16" t="s">
        <v>333</v>
      </c>
      <c r="B446" s="14" t="s">
        <v>111</v>
      </c>
      <c r="C446" s="14" t="s">
        <v>25</v>
      </c>
      <c r="D446" s="14" t="s">
        <v>334</v>
      </c>
      <c r="E446" s="18"/>
      <c r="F446" s="15">
        <f>F447</f>
        <v>0</v>
      </c>
      <c r="G446" s="15">
        <f>G447</f>
        <v>0</v>
      </c>
      <c r="H446" s="15" t="e">
        <f t="shared" si="28"/>
        <v>#DIV/0!</v>
      </c>
    </row>
    <row r="447" spans="1:8" ht="31.5" hidden="1" customHeight="1" x14ac:dyDescent="0.25">
      <c r="A447" s="13" t="s">
        <v>81</v>
      </c>
      <c r="B447" s="14" t="s">
        <v>111</v>
      </c>
      <c r="C447" s="14" t="s">
        <v>25</v>
      </c>
      <c r="D447" s="14" t="s">
        <v>334</v>
      </c>
      <c r="E447" s="18" t="s">
        <v>82</v>
      </c>
      <c r="F447" s="15"/>
      <c r="G447" s="15"/>
      <c r="H447" s="15" t="e">
        <f t="shared" si="28"/>
        <v>#DIV/0!</v>
      </c>
    </row>
    <row r="448" spans="1:8" ht="75" customHeight="1" x14ac:dyDescent="0.25">
      <c r="A448" s="16" t="s">
        <v>335</v>
      </c>
      <c r="B448" s="14" t="s">
        <v>111</v>
      </c>
      <c r="C448" s="14" t="s">
        <v>25</v>
      </c>
      <c r="D448" s="14" t="s">
        <v>336</v>
      </c>
      <c r="E448" s="18"/>
      <c r="F448" s="15">
        <f>F450+F449</f>
        <v>1341</v>
      </c>
      <c r="G448" s="15">
        <f>G450+G449</f>
        <v>220.8</v>
      </c>
      <c r="H448" s="15">
        <f t="shared" si="28"/>
        <v>16.465324384787472</v>
      </c>
    </row>
    <row r="449" spans="1:8" ht="28.5" hidden="1" customHeight="1" x14ac:dyDescent="0.25">
      <c r="A449" s="13" t="s">
        <v>81</v>
      </c>
      <c r="B449" s="14" t="s">
        <v>111</v>
      </c>
      <c r="C449" s="14" t="s">
        <v>25</v>
      </c>
      <c r="D449" s="14" t="s">
        <v>336</v>
      </c>
      <c r="E449" s="18" t="s">
        <v>82</v>
      </c>
      <c r="F449" s="15"/>
      <c r="G449" s="15"/>
      <c r="H449" s="15" t="e">
        <f t="shared" si="28"/>
        <v>#DIV/0!</v>
      </c>
    </row>
    <row r="450" spans="1:8" ht="12.75" customHeight="1" x14ac:dyDescent="0.25">
      <c r="A450" s="13" t="s">
        <v>72</v>
      </c>
      <c r="B450" s="14" t="s">
        <v>111</v>
      </c>
      <c r="C450" s="14" t="s">
        <v>25</v>
      </c>
      <c r="D450" s="14" t="s">
        <v>336</v>
      </c>
      <c r="E450" s="18" t="s">
        <v>73</v>
      </c>
      <c r="F450" s="15">
        <v>1341</v>
      </c>
      <c r="G450" s="15">
        <v>220.8</v>
      </c>
      <c r="H450" s="15">
        <f t="shared" si="28"/>
        <v>16.465324384787472</v>
      </c>
    </row>
    <row r="451" spans="1:8" ht="15" customHeight="1" x14ac:dyDescent="0.25">
      <c r="A451" s="16" t="s">
        <v>328</v>
      </c>
      <c r="B451" s="14" t="s">
        <v>111</v>
      </c>
      <c r="C451" s="14" t="s">
        <v>25</v>
      </c>
      <c r="D451" s="14" t="s">
        <v>329</v>
      </c>
      <c r="E451" s="18"/>
      <c r="F451" s="15">
        <f>F452+F455+F458</f>
        <v>7380</v>
      </c>
      <c r="G451" s="15">
        <f>G452+G455+G458</f>
        <v>1453.7</v>
      </c>
      <c r="H451" s="15">
        <f t="shared" si="28"/>
        <v>19.697831978319783</v>
      </c>
    </row>
    <row r="452" spans="1:8" ht="27" customHeight="1" x14ac:dyDescent="0.25">
      <c r="A452" s="13" t="s">
        <v>337</v>
      </c>
      <c r="B452" s="14" t="s">
        <v>111</v>
      </c>
      <c r="C452" s="14" t="s">
        <v>25</v>
      </c>
      <c r="D452" s="14" t="s">
        <v>338</v>
      </c>
      <c r="E452" s="18"/>
      <c r="F452" s="15">
        <f>F454+F453</f>
        <v>900</v>
      </c>
      <c r="G452" s="15">
        <f>G454+G453</f>
        <v>230.7</v>
      </c>
      <c r="H452" s="15">
        <f t="shared" si="28"/>
        <v>25.633333333333329</v>
      </c>
    </row>
    <row r="453" spans="1:8" ht="27" hidden="1" customHeight="1" x14ac:dyDescent="0.25">
      <c r="A453" s="17" t="s">
        <v>22</v>
      </c>
      <c r="B453" s="14" t="s">
        <v>111</v>
      </c>
      <c r="C453" s="14" t="s">
        <v>25</v>
      </c>
      <c r="D453" s="14" t="s">
        <v>338</v>
      </c>
      <c r="E453" s="18" t="s">
        <v>23</v>
      </c>
      <c r="F453" s="15"/>
      <c r="G453" s="15"/>
      <c r="H453" s="15" t="e">
        <f t="shared" si="28"/>
        <v>#DIV/0!</v>
      </c>
    </row>
    <row r="454" spans="1:8" ht="27.75" customHeight="1" x14ac:dyDescent="0.25">
      <c r="A454" s="13" t="s">
        <v>81</v>
      </c>
      <c r="B454" s="14" t="s">
        <v>111</v>
      </c>
      <c r="C454" s="14" t="s">
        <v>25</v>
      </c>
      <c r="D454" s="14" t="s">
        <v>338</v>
      </c>
      <c r="E454" s="18" t="s">
        <v>82</v>
      </c>
      <c r="F454" s="15">
        <v>900</v>
      </c>
      <c r="G454" s="15">
        <v>230.7</v>
      </c>
      <c r="H454" s="15">
        <f t="shared" si="28"/>
        <v>25.633333333333329</v>
      </c>
    </row>
    <row r="455" spans="1:8" ht="15" customHeight="1" x14ac:dyDescent="0.25">
      <c r="A455" s="13" t="s">
        <v>339</v>
      </c>
      <c r="B455" s="14" t="s">
        <v>111</v>
      </c>
      <c r="C455" s="14" t="s">
        <v>25</v>
      </c>
      <c r="D455" s="14" t="s">
        <v>340</v>
      </c>
      <c r="E455" s="18"/>
      <c r="F455" s="15">
        <f>F457+F456</f>
        <v>345</v>
      </c>
      <c r="G455" s="15">
        <f>G457+G456</f>
        <v>69.599999999999994</v>
      </c>
      <c r="H455" s="15">
        <f t="shared" si="28"/>
        <v>20.173913043478258</v>
      </c>
    </row>
    <row r="456" spans="1:8" ht="3" hidden="1" customHeight="1" x14ac:dyDescent="0.25">
      <c r="A456" s="17" t="s">
        <v>22</v>
      </c>
      <c r="B456" s="14" t="s">
        <v>111</v>
      </c>
      <c r="C456" s="14" t="s">
        <v>25</v>
      </c>
      <c r="D456" s="14" t="s">
        <v>340</v>
      </c>
      <c r="E456" s="18" t="s">
        <v>23</v>
      </c>
      <c r="F456" s="15"/>
      <c r="G456" s="15"/>
      <c r="H456" s="15" t="e">
        <f t="shared" si="28"/>
        <v>#DIV/0!</v>
      </c>
    </row>
    <row r="457" spans="1:8" ht="29.25" customHeight="1" x14ac:dyDescent="0.25">
      <c r="A457" s="13" t="s">
        <v>81</v>
      </c>
      <c r="B457" s="14" t="s">
        <v>111</v>
      </c>
      <c r="C457" s="14" t="s">
        <v>25</v>
      </c>
      <c r="D457" s="14" t="s">
        <v>340</v>
      </c>
      <c r="E457" s="18" t="s">
        <v>82</v>
      </c>
      <c r="F457" s="15">
        <v>345</v>
      </c>
      <c r="G457" s="15">
        <v>69.599999999999994</v>
      </c>
      <c r="H457" s="15">
        <f t="shared" ref="H457:H501" si="32">G457/F457*100</f>
        <v>20.173913043478258</v>
      </c>
    </row>
    <row r="458" spans="1:8" ht="28.5" customHeight="1" x14ac:dyDescent="0.25">
      <c r="A458" s="13" t="s">
        <v>341</v>
      </c>
      <c r="B458" s="14" t="s">
        <v>111</v>
      </c>
      <c r="C458" s="14" t="s">
        <v>25</v>
      </c>
      <c r="D458" s="14" t="s">
        <v>342</v>
      </c>
      <c r="E458" s="18"/>
      <c r="F458" s="15">
        <f>F460+F459</f>
        <v>6135</v>
      </c>
      <c r="G458" s="15">
        <f>G460+G459</f>
        <v>1153.4000000000001</v>
      </c>
      <c r="H458" s="15">
        <f t="shared" si="32"/>
        <v>18.80032599837001</v>
      </c>
    </row>
    <row r="459" spans="1:8" ht="28.5" hidden="1" customHeight="1" x14ac:dyDescent="0.25">
      <c r="A459" s="17" t="s">
        <v>22</v>
      </c>
      <c r="B459" s="14" t="s">
        <v>111</v>
      </c>
      <c r="C459" s="14" t="s">
        <v>25</v>
      </c>
      <c r="D459" s="14" t="s">
        <v>342</v>
      </c>
      <c r="E459" s="18" t="s">
        <v>23</v>
      </c>
      <c r="F459" s="15"/>
      <c r="G459" s="15"/>
      <c r="H459" s="15" t="e">
        <f t="shared" si="32"/>
        <v>#DIV/0!</v>
      </c>
    </row>
    <row r="460" spans="1:8" ht="27.75" customHeight="1" x14ac:dyDescent="0.25">
      <c r="A460" s="13" t="s">
        <v>81</v>
      </c>
      <c r="B460" s="14" t="s">
        <v>111</v>
      </c>
      <c r="C460" s="14" t="s">
        <v>25</v>
      </c>
      <c r="D460" s="14" t="s">
        <v>342</v>
      </c>
      <c r="E460" s="18" t="s">
        <v>82</v>
      </c>
      <c r="F460" s="15">
        <v>6135</v>
      </c>
      <c r="G460" s="15">
        <v>1153.4000000000001</v>
      </c>
      <c r="H460" s="15">
        <f t="shared" si="32"/>
        <v>18.80032599837001</v>
      </c>
    </row>
    <row r="461" spans="1:8" ht="26.25" customHeight="1" x14ac:dyDescent="0.25">
      <c r="A461" s="8" t="s">
        <v>343</v>
      </c>
      <c r="B461" s="32">
        <v>10</v>
      </c>
      <c r="C461" s="25" t="s">
        <v>41</v>
      </c>
      <c r="D461" s="25"/>
      <c r="E461" s="25"/>
      <c r="F461" s="10">
        <f t="shared" ref="F461:G464" si="33">F462</f>
        <v>4.5</v>
      </c>
      <c r="G461" s="10">
        <f t="shared" si="33"/>
        <v>0</v>
      </c>
      <c r="H461" s="10">
        <f t="shared" si="32"/>
        <v>0</v>
      </c>
    </row>
    <row r="462" spans="1:8" ht="60" customHeight="1" x14ac:dyDescent="0.25">
      <c r="A462" s="13" t="s">
        <v>10</v>
      </c>
      <c r="B462" s="14" t="s">
        <v>111</v>
      </c>
      <c r="C462" s="14" t="s">
        <v>41</v>
      </c>
      <c r="D462" s="14" t="s">
        <v>11</v>
      </c>
      <c r="E462" s="25"/>
      <c r="F462" s="15">
        <f t="shared" si="33"/>
        <v>4.5</v>
      </c>
      <c r="G462" s="15">
        <f t="shared" si="33"/>
        <v>0</v>
      </c>
      <c r="H462" s="15">
        <f t="shared" si="32"/>
        <v>0</v>
      </c>
    </row>
    <row r="463" spans="1:8" ht="28.5" customHeight="1" x14ac:dyDescent="0.25">
      <c r="A463" s="23" t="s">
        <v>36</v>
      </c>
      <c r="B463" s="22" t="s">
        <v>111</v>
      </c>
      <c r="C463" s="22" t="s">
        <v>41</v>
      </c>
      <c r="D463" s="22" t="s">
        <v>37</v>
      </c>
      <c r="E463" s="22"/>
      <c r="F463" s="15">
        <f t="shared" si="33"/>
        <v>4.5</v>
      </c>
      <c r="G463" s="15">
        <f t="shared" si="33"/>
        <v>0</v>
      </c>
      <c r="H463" s="15">
        <f t="shared" si="32"/>
        <v>0</v>
      </c>
    </row>
    <row r="464" spans="1:8" ht="75" customHeight="1" x14ac:dyDescent="0.25">
      <c r="A464" s="23" t="s">
        <v>344</v>
      </c>
      <c r="B464" s="22" t="s">
        <v>111</v>
      </c>
      <c r="C464" s="22" t="s">
        <v>41</v>
      </c>
      <c r="D464" s="22" t="s">
        <v>345</v>
      </c>
      <c r="E464" s="22"/>
      <c r="F464" s="15">
        <f t="shared" si="33"/>
        <v>4.5</v>
      </c>
      <c r="G464" s="15">
        <f t="shared" si="33"/>
        <v>0</v>
      </c>
      <c r="H464" s="15">
        <f t="shared" si="32"/>
        <v>0</v>
      </c>
    </row>
    <row r="465" spans="1:8" ht="27.75" customHeight="1" x14ac:dyDescent="0.25">
      <c r="A465" s="17" t="s">
        <v>22</v>
      </c>
      <c r="B465" s="22" t="s">
        <v>111</v>
      </c>
      <c r="C465" s="22" t="s">
        <v>41</v>
      </c>
      <c r="D465" s="22" t="s">
        <v>345</v>
      </c>
      <c r="E465" s="22" t="s">
        <v>23</v>
      </c>
      <c r="F465" s="15">
        <v>4.5</v>
      </c>
      <c r="G465" s="15">
        <v>0</v>
      </c>
      <c r="H465" s="15">
        <f t="shared" si="32"/>
        <v>0</v>
      </c>
    </row>
    <row r="466" spans="1:8" ht="15" customHeight="1" x14ac:dyDescent="0.25">
      <c r="A466" s="8" t="s">
        <v>346</v>
      </c>
      <c r="B466" s="9" t="s">
        <v>51</v>
      </c>
      <c r="C466" s="9"/>
      <c r="D466" s="9"/>
      <c r="E466" s="19"/>
      <c r="F466" s="10">
        <f>F467</f>
        <v>100</v>
      </c>
      <c r="G466" s="10">
        <f>G467</f>
        <v>10.3</v>
      </c>
      <c r="H466" s="10">
        <f t="shared" si="32"/>
        <v>10.3</v>
      </c>
    </row>
    <row r="467" spans="1:8" ht="13.5" customHeight="1" x14ac:dyDescent="0.25">
      <c r="A467" s="8" t="s">
        <v>347</v>
      </c>
      <c r="B467" s="9" t="s">
        <v>51</v>
      </c>
      <c r="C467" s="9" t="s">
        <v>7</v>
      </c>
      <c r="D467" s="9"/>
      <c r="E467" s="19"/>
      <c r="F467" s="10">
        <f>F468+F471</f>
        <v>100</v>
      </c>
      <c r="G467" s="10">
        <f>G468+G471</f>
        <v>10.3</v>
      </c>
      <c r="H467" s="10">
        <f t="shared" si="32"/>
        <v>10.3</v>
      </c>
    </row>
    <row r="468" spans="1:8" ht="42.75" customHeight="1" x14ac:dyDescent="0.25">
      <c r="A468" s="23" t="s">
        <v>348</v>
      </c>
      <c r="B468" s="14" t="s">
        <v>51</v>
      </c>
      <c r="C468" s="14" t="s">
        <v>7</v>
      </c>
      <c r="D468" s="22" t="s">
        <v>349</v>
      </c>
      <c r="E468" s="22"/>
      <c r="F468" s="15">
        <f>F469</f>
        <v>50</v>
      </c>
      <c r="G468" s="15">
        <f>G469</f>
        <v>10.3</v>
      </c>
      <c r="H468" s="15">
        <f t="shared" si="32"/>
        <v>20.6</v>
      </c>
    </row>
    <row r="469" spans="1:8" ht="27.75" customHeight="1" x14ac:dyDescent="0.25">
      <c r="A469" s="23" t="s">
        <v>76</v>
      </c>
      <c r="B469" s="14" t="s">
        <v>51</v>
      </c>
      <c r="C469" s="14" t="s">
        <v>7</v>
      </c>
      <c r="D469" s="22" t="s">
        <v>350</v>
      </c>
      <c r="E469" s="22"/>
      <c r="F469" s="15">
        <f>F470</f>
        <v>50</v>
      </c>
      <c r="G469" s="15">
        <f>G470</f>
        <v>10.3</v>
      </c>
      <c r="H469" s="15">
        <f t="shared" si="32"/>
        <v>20.6</v>
      </c>
    </row>
    <row r="470" spans="1:8" ht="27.75" customHeight="1" x14ac:dyDescent="0.25">
      <c r="A470" s="17" t="s">
        <v>22</v>
      </c>
      <c r="B470" s="14" t="s">
        <v>51</v>
      </c>
      <c r="C470" s="14" t="s">
        <v>7</v>
      </c>
      <c r="D470" s="22" t="s">
        <v>350</v>
      </c>
      <c r="E470" s="22" t="s">
        <v>23</v>
      </c>
      <c r="F470" s="15">
        <v>50</v>
      </c>
      <c r="G470" s="15">
        <v>10.3</v>
      </c>
      <c r="H470" s="15">
        <f t="shared" si="32"/>
        <v>20.6</v>
      </c>
    </row>
    <row r="471" spans="1:8" ht="15" customHeight="1" x14ac:dyDescent="0.25">
      <c r="A471" s="17" t="s">
        <v>242</v>
      </c>
      <c r="B471" s="14" t="s">
        <v>51</v>
      </c>
      <c r="C471" s="14" t="s">
        <v>7</v>
      </c>
      <c r="D471" s="22" t="s">
        <v>243</v>
      </c>
      <c r="E471" s="22"/>
      <c r="F471" s="15">
        <f t="shared" ref="F471:G473" si="34">F472</f>
        <v>50</v>
      </c>
      <c r="G471" s="15">
        <f t="shared" si="34"/>
        <v>0</v>
      </c>
      <c r="H471" s="15">
        <f t="shared" si="32"/>
        <v>0</v>
      </c>
    </row>
    <row r="472" spans="1:8" ht="27.75" customHeight="1" x14ac:dyDescent="0.25">
      <c r="A472" s="16" t="s">
        <v>351</v>
      </c>
      <c r="B472" s="14" t="s">
        <v>51</v>
      </c>
      <c r="C472" s="14" t="s">
        <v>7</v>
      </c>
      <c r="D472" s="22" t="s">
        <v>352</v>
      </c>
      <c r="E472" s="22"/>
      <c r="F472" s="15">
        <f t="shared" si="34"/>
        <v>50</v>
      </c>
      <c r="G472" s="15">
        <f t="shared" si="34"/>
        <v>0</v>
      </c>
      <c r="H472" s="15">
        <f t="shared" si="32"/>
        <v>0</v>
      </c>
    </row>
    <row r="473" spans="1:8" ht="29.25" customHeight="1" x14ac:dyDescent="0.25">
      <c r="A473" s="16" t="s">
        <v>353</v>
      </c>
      <c r="B473" s="14" t="s">
        <v>51</v>
      </c>
      <c r="C473" s="14" t="s">
        <v>7</v>
      </c>
      <c r="D473" s="22" t="s">
        <v>354</v>
      </c>
      <c r="E473" s="22"/>
      <c r="F473" s="15">
        <f t="shared" si="34"/>
        <v>50</v>
      </c>
      <c r="G473" s="15">
        <f t="shared" si="34"/>
        <v>0</v>
      </c>
      <c r="H473" s="15">
        <f t="shared" si="32"/>
        <v>0</v>
      </c>
    </row>
    <row r="474" spans="1:8" ht="27" customHeight="1" x14ac:dyDescent="0.25">
      <c r="A474" s="17" t="s">
        <v>22</v>
      </c>
      <c r="B474" s="14" t="s">
        <v>51</v>
      </c>
      <c r="C474" s="14" t="s">
        <v>7</v>
      </c>
      <c r="D474" s="22" t="s">
        <v>354</v>
      </c>
      <c r="E474" s="22" t="s">
        <v>23</v>
      </c>
      <c r="F474" s="15">
        <v>50</v>
      </c>
      <c r="G474" s="15">
        <v>0</v>
      </c>
      <c r="H474" s="15">
        <f t="shared" si="32"/>
        <v>0</v>
      </c>
    </row>
    <row r="475" spans="1:8" ht="15" customHeight="1" x14ac:dyDescent="0.25">
      <c r="A475" s="8" t="s">
        <v>355</v>
      </c>
      <c r="B475" s="9" t="s">
        <v>175</v>
      </c>
      <c r="C475" s="9"/>
      <c r="D475" s="25"/>
      <c r="E475" s="25"/>
      <c r="F475" s="10">
        <f t="shared" ref="F475:G479" si="35">F476</f>
        <v>300</v>
      </c>
      <c r="G475" s="10">
        <f t="shared" si="35"/>
        <v>75</v>
      </c>
      <c r="H475" s="10">
        <f t="shared" si="32"/>
        <v>25</v>
      </c>
    </row>
    <row r="476" spans="1:8" ht="12" customHeight="1" x14ac:dyDescent="0.25">
      <c r="A476" s="8" t="s">
        <v>356</v>
      </c>
      <c r="B476" s="9" t="s">
        <v>175</v>
      </c>
      <c r="C476" s="9" t="s">
        <v>9</v>
      </c>
      <c r="D476" s="25"/>
      <c r="E476" s="25"/>
      <c r="F476" s="10">
        <f t="shared" si="35"/>
        <v>300</v>
      </c>
      <c r="G476" s="10">
        <f t="shared" si="35"/>
        <v>75</v>
      </c>
      <c r="H476" s="10">
        <f t="shared" si="32"/>
        <v>25</v>
      </c>
    </row>
    <row r="477" spans="1:8" ht="30" customHeight="1" x14ac:dyDescent="0.25">
      <c r="A477" s="13" t="s">
        <v>64</v>
      </c>
      <c r="B477" s="14" t="s">
        <v>175</v>
      </c>
      <c r="C477" s="14" t="s">
        <v>9</v>
      </c>
      <c r="D477" s="22" t="s">
        <v>65</v>
      </c>
      <c r="E477" s="25"/>
      <c r="F477" s="15">
        <f t="shared" si="35"/>
        <v>300</v>
      </c>
      <c r="G477" s="15">
        <f t="shared" si="35"/>
        <v>75</v>
      </c>
      <c r="H477" s="15">
        <f t="shared" si="32"/>
        <v>25</v>
      </c>
    </row>
    <row r="478" spans="1:8" ht="27" customHeight="1" x14ac:dyDescent="0.25">
      <c r="A478" s="23" t="s">
        <v>66</v>
      </c>
      <c r="B478" s="14" t="s">
        <v>175</v>
      </c>
      <c r="C478" s="14" t="s">
        <v>9</v>
      </c>
      <c r="D478" s="22" t="s">
        <v>67</v>
      </c>
      <c r="E478" s="22"/>
      <c r="F478" s="15">
        <f t="shared" si="35"/>
        <v>300</v>
      </c>
      <c r="G478" s="15">
        <f t="shared" si="35"/>
        <v>75</v>
      </c>
      <c r="H478" s="15">
        <f t="shared" si="32"/>
        <v>25</v>
      </c>
    </row>
    <row r="479" spans="1:8" ht="29.25" customHeight="1" x14ac:dyDescent="0.25">
      <c r="A479" s="23" t="s">
        <v>357</v>
      </c>
      <c r="B479" s="14" t="s">
        <v>175</v>
      </c>
      <c r="C479" s="14" t="s">
        <v>9</v>
      </c>
      <c r="D479" s="22" t="s">
        <v>358</v>
      </c>
      <c r="E479" s="22"/>
      <c r="F479" s="15">
        <f t="shared" si="35"/>
        <v>300</v>
      </c>
      <c r="G479" s="15">
        <f t="shared" si="35"/>
        <v>75</v>
      </c>
      <c r="H479" s="15">
        <f t="shared" si="32"/>
        <v>25</v>
      </c>
    </row>
    <row r="480" spans="1:8" ht="15" customHeight="1" x14ac:dyDescent="0.25">
      <c r="A480" s="23" t="s">
        <v>359</v>
      </c>
      <c r="B480" s="14" t="s">
        <v>175</v>
      </c>
      <c r="C480" s="14" t="s">
        <v>9</v>
      </c>
      <c r="D480" s="22" t="s">
        <v>358</v>
      </c>
      <c r="E480" s="22" t="s">
        <v>360</v>
      </c>
      <c r="F480" s="15">
        <v>300</v>
      </c>
      <c r="G480" s="15">
        <v>75</v>
      </c>
      <c r="H480" s="15">
        <f t="shared" si="32"/>
        <v>25</v>
      </c>
    </row>
    <row r="481" spans="1:8" ht="29.25" customHeight="1" x14ac:dyDescent="0.25">
      <c r="A481" s="8" t="s">
        <v>541</v>
      </c>
      <c r="B481" s="9" t="s">
        <v>58</v>
      </c>
      <c r="C481" s="9"/>
      <c r="D481" s="9"/>
      <c r="E481" s="25"/>
      <c r="F481" s="10">
        <f t="shared" ref="F481:G485" si="36">F482</f>
        <v>4</v>
      </c>
      <c r="G481" s="10">
        <f t="shared" si="36"/>
        <v>0</v>
      </c>
      <c r="H481" s="10">
        <f t="shared" si="32"/>
        <v>0</v>
      </c>
    </row>
    <row r="482" spans="1:8" ht="27.75" customHeight="1" x14ac:dyDescent="0.25">
      <c r="A482" s="8" t="s">
        <v>542</v>
      </c>
      <c r="B482" s="9" t="s">
        <v>58</v>
      </c>
      <c r="C482" s="9" t="s">
        <v>7</v>
      </c>
      <c r="D482" s="9"/>
      <c r="E482" s="25"/>
      <c r="F482" s="10">
        <f t="shared" si="36"/>
        <v>4</v>
      </c>
      <c r="G482" s="10">
        <f t="shared" si="36"/>
        <v>0</v>
      </c>
      <c r="H482" s="10">
        <f t="shared" si="32"/>
        <v>0</v>
      </c>
    </row>
    <row r="483" spans="1:8" ht="44.25" customHeight="1" x14ac:dyDescent="0.25">
      <c r="A483" s="23" t="s">
        <v>93</v>
      </c>
      <c r="B483" s="14" t="s">
        <v>58</v>
      </c>
      <c r="C483" s="14" t="s">
        <v>7</v>
      </c>
      <c r="D483" s="14" t="s">
        <v>94</v>
      </c>
      <c r="E483" s="25"/>
      <c r="F483" s="15">
        <f t="shared" si="36"/>
        <v>4</v>
      </c>
      <c r="G483" s="15">
        <f t="shared" si="36"/>
        <v>0</v>
      </c>
      <c r="H483" s="15">
        <f t="shared" si="32"/>
        <v>0</v>
      </c>
    </row>
    <row r="484" spans="1:8" ht="27" customHeight="1" x14ac:dyDescent="0.25">
      <c r="A484" s="23" t="s">
        <v>361</v>
      </c>
      <c r="B484" s="14" t="s">
        <v>58</v>
      </c>
      <c r="C484" s="14" t="s">
        <v>7</v>
      </c>
      <c r="D484" s="14" t="s">
        <v>362</v>
      </c>
      <c r="E484" s="22"/>
      <c r="F484" s="15">
        <f t="shared" si="36"/>
        <v>4</v>
      </c>
      <c r="G484" s="15">
        <f t="shared" si="36"/>
        <v>0</v>
      </c>
      <c r="H484" s="15">
        <f t="shared" si="32"/>
        <v>0</v>
      </c>
    </row>
    <row r="485" spans="1:8" ht="13.5" customHeight="1" x14ac:dyDescent="0.25">
      <c r="A485" s="23" t="s">
        <v>363</v>
      </c>
      <c r="B485" s="14" t="s">
        <v>58</v>
      </c>
      <c r="C485" s="14" t="s">
        <v>7</v>
      </c>
      <c r="D485" s="14" t="s">
        <v>364</v>
      </c>
      <c r="E485" s="22"/>
      <c r="F485" s="15">
        <f t="shared" si="36"/>
        <v>4</v>
      </c>
      <c r="G485" s="15">
        <f t="shared" si="36"/>
        <v>0</v>
      </c>
      <c r="H485" s="15">
        <f t="shared" si="32"/>
        <v>0</v>
      </c>
    </row>
    <row r="486" spans="1:8" ht="13.5" customHeight="1" x14ac:dyDescent="0.25">
      <c r="A486" s="23" t="s">
        <v>365</v>
      </c>
      <c r="B486" s="14" t="s">
        <v>58</v>
      </c>
      <c r="C486" s="14" t="s">
        <v>7</v>
      </c>
      <c r="D486" s="14" t="s">
        <v>364</v>
      </c>
      <c r="E486" s="22" t="s">
        <v>366</v>
      </c>
      <c r="F486" s="15">
        <v>4</v>
      </c>
      <c r="G486" s="15">
        <v>0</v>
      </c>
      <c r="H486" s="15">
        <f t="shared" si="32"/>
        <v>0</v>
      </c>
    </row>
    <row r="487" spans="1:8" ht="60.75" customHeight="1" x14ac:dyDescent="0.25">
      <c r="A487" s="8" t="s">
        <v>367</v>
      </c>
      <c r="B487" s="9" t="s">
        <v>119</v>
      </c>
      <c r="C487" s="9"/>
      <c r="D487" s="33"/>
      <c r="E487" s="9"/>
      <c r="F487" s="10">
        <f>F488+F493</f>
        <v>3395</v>
      </c>
      <c r="G487" s="10">
        <f>G488+G493</f>
        <v>558.6</v>
      </c>
      <c r="H487" s="10">
        <f t="shared" si="32"/>
        <v>16.453608247422682</v>
      </c>
    </row>
    <row r="488" spans="1:8" ht="44.25" customHeight="1" x14ac:dyDescent="0.25">
      <c r="A488" s="8" t="s">
        <v>368</v>
      </c>
      <c r="B488" s="9" t="s">
        <v>119</v>
      </c>
      <c r="C488" s="9" t="s">
        <v>7</v>
      </c>
      <c r="D488" s="9"/>
      <c r="E488" s="25"/>
      <c r="F488" s="10">
        <f t="shared" ref="F488:G491" si="37">F489</f>
        <v>1595</v>
      </c>
      <c r="G488" s="10">
        <f t="shared" si="37"/>
        <v>558.6</v>
      </c>
      <c r="H488" s="10">
        <f t="shared" si="32"/>
        <v>35.021943573667713</v>
      </c>
    </row>
    <row r="489" spans="1:8" ht="44.25" customHeight="1" x14ac:dyDescent="0.25">
      <c r="A489" s="23" t="s">
        <v>28</v>
      </c>
      <c r="B489" s="14" t="s">
        <v>119</v>
      </c>
      <c r="C489" s="14" t="s">
        <v>7</v>
      </c>
      <c r="D489" s="14" t="s">
        <v>29</v>
      </c>
      <c r="E489" s="25"/>
      <c r="F489" s="15">
        <f t="shared" si="37"/>
        <v>1595</v>
      </c>
      <c r="G489" s="15">
        <f t="shared" si="37"/>
        <v>558.6</v>
      </c>
      <c r="H489" s="15">
        <f t="shared" si="32"/>
        <v>35.021943573667713</v>
      </c>
    </row>
    <row r="490" spans="1:8" ht="27.75" customHeight="1" x14ac:dyDescent="0.25">
      <c r="A490" s="13" t="s">
        <v>369</v>
      </c>
      <c r="B490" s="14" t="s">
        <v>119</v>
      </c>
      <c r="C490" s="14" t="s">
        <v>7</v>
      </c>
      <c r="D490" s="14" t="s">
        <v>370</v>
      </c>
      <c r="E490" s="22"/>
      <c r="F490" s="15">
        <f t="shared" si="37"/>
        <v>1595</v>
      </c>
      <c r="G490" s="15">
        <f t="shared" si="37"/>
        <v>558.6</v>
      </c>
      <c r="H490" s="15">
        <f t="shared" si="32"/>
        <v>35.021943573667713</v>
      </c>
    </row>
    <row r="491" spans="1:8" ht="44.25" customHeight="1" x14ac:dyDescent="0.25">
      <c r="A491" s="13" t="s">
        <v>371</v>
      </c>
      <c r="B491" s="14" t="s">
        <v>119</v>
      </c>
      <c r="C491" s="14" t="s">
        <v>7</v>
      </c>
      <c r="D491" s="14" t="s">
        <v>372</v>
      </c>
      <c r="E491" s="22"/>
      <c r="F491" s="15">
        <f t="shared" si="37"/>
        <v>1595</v>
      </c>
      <c r="G491" s="15">
        <f t="shared" si="37"/>
        <v>558.6</v>
      </c>
      <c r="H491" s="15">
        <f t="shared" si="32"/>
        <v>35.021943573667713</v>
      </c>
    </row>
    <row r="492" spans="1:8" ht="12.75" customHeight="1" x14ac:dyDescent="0.25">
      <c r="A492" s="13" t="s">
        <v>373</v>
      </c>
      <c r="B492" s="14" t="s">
        <v>119</v>
      </c>
      <c r="C492" s="14" t="s">
        <v>7</v>
      </c>
      <c r="D492" s="14" t="s">
        <v>372</v>
      </c>
      <c r="E492" s="22" t="s">
        <v>374</v>
      </c>
      <c r="F492" s="15">
        <v>1595</v>
      </c>
      <c r="G492" s="15">
        <v>558.6</v>
      </c>
      <c r="H492" s="15">
        <f t="shared" si="32"/>
        <v>35.021943573667713</v>
      </c>
    </row>
    <row r="493" spans="1:8" ht="27.75" customHeight="1" x14ac:dyDescent="0.25">
      <c r="A493" s="8" t="s">
        <v>375</v>
      </c>
      <c r="B493" s="9" t="s">
        <v>119</v>
      </c>
      <c r="C493" s="9" t="s">
        <v>19</v>
      </c>
      <c r="D493" s="14"/>
      <c r="E493" s="22"/>
      <c r="F493" s="10">
        <f>F494+F498</f>
        <v>1800</v>
      </c>
      <c r="G493" s="10">
        <f>G494+G498</f>
        <v>0</v>
      </c>
      <c r="H493" s="10">
        <f t="shared" si="32"/>
        <v>0</v>
      </c>
    </row>
    <row r="494" spans="1:8" ht="42.75" customHeight="1" x14ac:dyDescent="0.25">
      <c r="A494" s="23" t="s">
        <v>28</v>
      </c>
      <c r="B494" s="14" t="s">
        <v>119</v>
      </c>
      <c r="C494" s="14" t="s">
        <v>19</v>
      </c>
      <c r="D494" s="14" t="s">
        <v>29</v>
      </c>
      <c r="E494" s="22"/>
      <c r="F494" s="15">
        <f t="shared" ref="F494:G496" si="38">F495</f>
        <v>1800</v>
      </c>
      <c r="G494" s="15">
        <f t="shared" si="38"/>
        <v>0</v>
      </c>
      <c r="H494" s="15">
        <f t="shared" si="32"/>
        <v>0</v>
      </c>
    </row>
    <row r="495" spans="1:8" ht="27.75" customHeight="1" x14ac:dyDescent="0.25">
      <c r="A495" s="13" t="s">
        <v>30</v>
      </c>
      <c r="B495" s="14" t="s">
        <v>119</v>
      </c>
      <c r="C495" s="14" t="s">
        <v>19</v>
      </c>
      <c r="D495" s="14" t="s">
        <v>31</v>
      </c>
      <c r="E495" s="22"/>
      <c r="F495" s="15">
        <f t="shared" si="38"/>
        <v>1800</v>
      </c>
      <c r="G495" s="15">
        <f t="shared" si="38"/>
        <v>0</v>
      </c>
      <c r="H495" s="15">
        <f t="shared" si="32"/>
        <v>0</v>
      </c>
    </row>
    <row r="496" spans="1:8" ht="104.25" customHeight="1" x14ac:dyDescent="0.25">
      <c r="A496" s="13" t="s">
        <v>114</v>
      </c>
      <c r="B496" s="14" t="s">
        <v>119</v>
      </c>
      <c r="C496" s="14" t="s">
        <v>19</v>
      </c>
      <c r="D496" s="14" t="s">
        <v>115</v>
      </c>
      <c r="E496" s="22"/>
      <c r="F496" s="15">
        <f t="shared" si="38"/>
        <v>1800</v>
      </c>
      <c r="G496" s="15">
        <f t="shared" si="38"/>
        <v>0</v>
      </c>
      <c r="H496" s="15">
        <f t="shared" si="32"/>
        <v>0</v>
      </c>
    </row>
    <row r="497" spans="1:10" ht="13.5" customHeight="1" x14ac:dyDescent="0.25">
      <c r="A497" s="23" t="s">
        <v>116</v>
      </c>
      <c r="B497" s="14" t="s">
        <v>119</v>
      </c>
      <c r="C497" s="14" t="s">
        <v>19</v>
      </c>
      <c r="D497" s="14" t="s">
        <v>115</v>
      </c>
      <c r="E497" s="22" t="s">
        <v>117</v>
      </c>
      <c r="F497" s="15">
        <v>1800</v>
      </c>
      <c r="G497" s="15">
        <v>0</v>
      </c>
      <c r="H497" s="15">
        <f t="shared" si="32"/>
        <v>0</v>
      </c>
    </row>
    <row r="498" spans="1:10" ht="15.75" hidden="1" customHeight="1" x14ac:dyDescent="0.25">
      <c r="A498" s="23" t="s">
        <v>50</v>
      </c>
      <c r="B498" s="14" t="s">
        <v>119</v>
      </c>
      <c r="C498" s="14" t="s">
        <v>19</v>
      </c>
      <c r="D498" s="14" t="s">
        <v>52</v>
      </c>
      <c r="E498" s="22"/>
      <c r="F498" s="15">
        <f>F499</f>
        <v>0</v>
      </c>
      <c r="G498" s="15">
        <f>G499</f>
        <v>0</v>
      </c>
      <c r="H498" s="10" t="e">
        <f t="shared" si="32"/>
        <v>#DIV/0!</v>
      </c>
    </row>
    <row r="499" spans="1:10" ht="16.5" hidden="1" customHeight="1" x14ac:dyDescent="0.25">
      <c r="A499" s="23" t="s">
        <v>376</v>
      </c>
      <c r="B499" s="14" t="s">
        <v>119</v>
      </c>
      <c r="C499" s="14" t="s">
        <v>19</v>
      </c>
      <c r="D499" s="14" t="s">
        <v>54</v>
      </c>
      <c r="E499" s="22"/>
      <c r="F499" s="15">
        <f>F500</f>
        <v>0</v>
      </c>
      <c r="G499" s="15">
        <f>G500</f>
        <v>0</v>
      </c>
      <c r="H499" s="10" t="e">
        <f t="shared" si="32"/>
        <v>#DIV/0!</v>
      </c>
    </row>
    <row r="500" spans="1:10" ht="15.75" hidden="1" customHeight="1" x14ac:dyDescent="0.25">
      <c r="A500" s="23" t="s">
        <v>116</v>
      </c>
      <c r="B500" s="14" t="s">
        <v>119</v>
      </c>
      <c r="C500" s="14" t="s">
        <v>19</v>
      </c>
      <c r="D500" s="14" t="s">
        <v>54</v>
      </c>
      <c r="E500" s="22" t="s">
        <v>117</v>
      </c>
      <c r="F500" s="15"/>
      <c r="G500" s="15"/>
      <c r="H500" s="10" t="e">
        <f t="shared" si="32"/>
        <v>#DIV/0!</v>
      </c>
    </row>
    <row r="501" spans="1:10" ht="13.5" customHeight="1" x14ac:dyDescent="0.25">
      <c r="A501" s="12" t="s">
        <v>377</v>
      </c>
      <c r="B501" s="33"/>
      <c r="C501" s="34"/>
      <c r="D501" s="34"/>
      <c r="E501" s="34"/>
      <c r="F501" s="10">
        <f>F7+F88+F94+F152+F207+F266+F378+F417+F466+F475+F481+F487</f>
        <v>412202.89999999997</v>
      </c>
      <c r="G501" s="10">
        <f>G7+G88+G94+G152+G207+G266+G378+G417+G466+G475+G481+G487</f>
        <v>84692.299999999988</v>
      </c>
      <c r="H501" s="10">
        <f t="shared" si="32"/>
        <v>20.546264958349393</v>
      </c>
    </row>
    <row r="502" spans="1:10" ht="6" customHeight="1" x14ac:dyDescent="0.25"/>
    <row r="503" spans="1:10" ht="15.75" customHeight="1" x14ac:dyDescent="0.25">
      <c r="A503" s="112" t="s">
        <v>526</v>
      </c>
      <c r="B503" s="112"/>
      <c r="C503" s="112"/>
      <c r="D503" s="112"/>
      <c r="E503" s="112"/>
      <c r="F503" s="112"/>
      <c r="G503" s="112"/>
      <c r="H503" s="112"/>
      <c r="I503" s="89"/>
      <c r="J503" s="89"/>
    </row>
    <row r="504" spans="1:10" ht="4.5" customHeight="1" x14ac:dyDescent="0.25"/>
    <row r="505" spans="1:10" ht="15.75" customHeight="1" x14ac:dyDescent="0.25">
      <c r="A505" s="113" t="s">
        <v>527</v>
      </c>
      <c r="B505" s="115" t="s">
        <v>528</v>
      </c>
      <c r="C505" s="116"/>
      <c r="D505" s="116"/>
      <c r="E505" s="117"/>
      <c r="F505" s="121" t="s">
        <v>379</v>
      </c>
      <c r="G505" s="122"/>
      <c r="H505" s="123" t="s">
        <v>529</v>
      </c>
    </row>
    <row r="506" spans="1:10" ht="47.25" x14ac:dyDescent="0.25">
      <c r="A506" s="114"/>
      <c r="B506" s="118"/>
      <c r="C506" s="119"/>
      <c r="D506" s="119"/>
      <c r="E506" s="120"/>
      <c r="F506" s="68" t="s">
        <v>536</v>
      </c>
      <c r="G506" s="69" t="s">
        <v>537</v>
      </c>
      <c r="H506" s="123"/>
    </row>
    <row r="507" spans="1:10" ht="13.5" customHeight="1" x14ac:dyDescent="0.25">
      <c r="A507" s="90" t="s">
        <v>530</v>
      </c>
      <c r="B507" s="109"/>
      <c r="C507" s="110"/>
      <c r="D507" s="110"/>
      <c r="E507" s="111"/>
      <c r="F507" s="91">
        <v>18445.7</v>
      </c>
      <c r="G507" s="92">
        <v>-1516.7</v>
      </c>
      <c r="H507" s="93" t="s">
        <v>531</v>
      </c>
    </row>
    <row r="508" spans="1:10" ht="60.75" customHeight="1" x14ac:dyDescent="0.25">
      <c r="A508" s="13" t="s">
        <v>534</v>
      </c>
      <c r="B508" s="109" t="s">
        <v>535</v>
      </c>
      <c r="C508" s="110"/>
      <c r="D508" s="110"/>
      <c r="E508" s="111"/>
      <c r="F508" s="91">
        <v>-918</v>
      </c>
      <c r="G508" s="95">
        <v>-48</v>
      </c>
      <c r="H508" s="15">
        <f t="shared" ref="H508" si="39">G508/F508*100</f>
        <v>5.2287581699346406</v>
      </c>
    </row>
    <row r="509" spans="1:10" ht="32.25" customHeight="1" x14ac:dyDescent="0.25">
      <c r="A509" s="94" t="s">
        <v>532</v>
      </c>
      <c r="B509" s="109" t="s">
        <v>533</v>
      </c>
      <c r="C509" s="110"/>
      <c r="D509" s="110"/>
      <c r="E509" s="111"/>
      <c r="F509" s="91">
        <f>F507-F508</f>
        <v>19363.7</v>
      </c>
      <c r="G509" s="91">
        <f>G507-G508</f>
        <v>-1468.7</v>
      </c>
      <c r="H509" s="98" t="s">
        <v>531</v>
      </c>
    </row>
  </sheetData>
  <mergeCells count="14">
    <mergeCell ref="A1:H1"/>
    <mergeCell ref="A2:H2"/>
    <mergeCell ref="A3:A5"/>
    <mergeCell ref="B3:E4"/>
    <mergeCell ref="H3:H5"/>
    <mergeCell ref="F3:G3"/>
    <mergeCell ref="B509:E509"/>
    <mergeCell ref="B508:E508"/>
    <mergeCell ref="B507:E507"/>
    <mergeCell ref="A503:H503"/>
    <mergeCell ref="A505:A506"/>
    <mergeCell ref="B505:E506"/>
    <mergeCell ref="F505:G505"/>
    <mergeCell ref="H505:H50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3"/>
  <sheetViews>
    <sheetView view="pageBreakPreview" topLeftCell="A85" zoomScale="120" zoomScaleNormal="100" zoomScaleSheetLayoutView="120" workbookViewId="0">
      <selection activeCell="A153" sqref="A153:G153"/>
    </sheetView>
  </sheetViews>
  <sheetFormatPr defaultRowHeight="12.75" x14ac:dyDescent="0.2"/>
  <cols>
    <col min="1" max="5" width="9.140625" style="61"/>
    <col min="6" max="6" width="8.7109375" style="61" customWidth="1"/>
    <col min="7" max="7" width="0.28515625" style="61" hidden="1" customWidth="1"/>
    <col min="8" max="8" width="10.7109375" style="61" customWidth="1"/>
    <col min="9" max="9" width="11.5703125" style="61" customWidth="1"/>
    <col min="10" max="10" width="12.7109375" style="61" customWidth="1"/>
    <col min="11" max="261" width="9.140625" style="39"/>
    <col min="262" max="262" width="8.7109375" style="39" customWidth="1"/>
    <col min="263" max="263" width="0" style="39" hidden="1" customWidth="1"/>
    <col min="264" max="264" width="10.7109375" style="39" customWidth="1"/>
    <col min="265" max="265" width="11.5703125" style="39" customWidth="1"/>
    <col min="266" max="266" width="12.7109375" style="39" customWidth="1"/>
    <col min="267" max="517" width="9.140625" style="39"/>
    <col min="518" max="518" width="8.7109375" style="39" customWidth="1"/>
    <col min="519" max="519" width="0" style="39" hidden="1" customWidth="1"/>
    <col min="520" max="520" width="10.7109375" style="39" customWidth="1"/>
    <col min="521" max="521" width="11.5703125" style="39" customWidth="1"/>
    <col min="522" max="522" width="12.7109375" style="39" customWidth="1"/>
    <col min="523" max="773" width="9.140625" style="39"/>
    <col min="774" max="774" width="8.7109375" style="39" customWidth="1"/>
    <col min="775" max="775" width="0" style="39" hidden="1" customWidth="1"/>
    <col min="776" max="776" width="10.7109375" style="39" customWidth="1"/>
    <col min="777" max="777" width="11.5703125" style="39" customWidth="1"/>
    <col min="778" max="778" width="12.7109375" style="39" customWidth="1"/>
    <col min="779" max="1029" width="9.140625" style="39"/>
    <col min="1030" max="1030" width="8.7109375" style="39" customWidth="1"/>
    <col min="1031" max="1031" width="0" style="39" hidden="1" customWidth="1"/>
    <col min="1032" max="1032" width="10.7109375" style="39" customWidth="1"/>
    <col min="1033" max="1033" width="11.5703125" style="39" customWidth="1"/>
    <col min="1034" max="1034" width="12.7109375" style="39" customWidth="1"/>
    <col min="1035" max="1285" width="9.140625" style="39"/>
    <col min="1286" max="1286" width="8.7109375" style="39" customWidth="1"/>
    <col min="1287" max="1287" width="0" style="39" hidden="1" customWidth="1"/>
    <col min="1288" max="1288" width="10.7109375" style="39" customWidth="1"/>
    <col min="1289" max="1289" width="11.5703125" style="39" customWidth="1"/>
    <col min="1290" max="1290" width="12.7109375" style="39" customWidth="1"/>
    <col min="1291" max="1541" width="9.140625" style="39"/>
    <col min="1542" max="1542" width="8.7109375" style="39" customWidth="1"/>
    <col min="1543" max="1543" width="0" style="39" hidden="1" customWidth="1"/>
    <col min="1544" max="1544" width="10.7109375" style="39" customWidth="1"/>
    <col min="1545" max="1545" width="11.5703125" style="39" customWidth="1"/>
    <col min="1546" max="1546" width="12.7109375" style="39" customWidth="1"/>
    <col min="1547" max="1797" width="9.140625" style="39"/>
    <col min="1798" max="1798" width="8.7109375" style="39" customWidth="1"/>
    <col min="1799" max="1799" width="0" style="39" hidden="1" customWidth="1"/>
    <col min="1800" max="1800" width="10.7109375" style="39" customWidth="1"/>
    <col min="1801" max="1801" width="11.5703125" style="39" customWidth="1"/>
    <col min="1802" max="1802" width="12.7109375" style="39" customWidth="1"/>
    <col min="1803" max="2053" width="9.140625" style="39"/>
    <col min="2054" max="2054" width="8.7109375" style="39" customWidth="1"/>
    <col min="2055" max="2055" width="0" style="39" hidden="1" customWidth="1"/>
    <col min="2056" max="2056" width="10.7109375" style="39" customWidth="1"/>
    <col min="2057" max="2057" width="11.5703125" style="39" customWidth="1"/>
    <col min="2058" max="2058" width="12.7109375" style="39" customWidth="1"/>
    <col min="2059" max="2309" width="9.140625" style="39"/>
    <col min="2310" max="2310" width="8.7109375" style="39" customWidth="1"/>
    <col min="2311" max="2311" width="0" style="39" hidden="1" customWidth="1"/>
    <col min="2312" max="2312" width="10.7109375" style="39" customWidth="1"/>
    <col min="2313" max="2313" width="11.5703125" style="39" customWidth="1"/>
    <col min="2314" max="2314" width="12.7109375" style="39" customWidth="1"/>
    <col min="2315" max="2565" width="9.140625" style="39"/>
    <col min="2566" max="2566" width="8.7109375" style="39" customWidth="1"/>
    <col min="2567" max="2567" width="0" style="39" hidden="1" customWidth="1"/>
    <col min="2568" max="2568" width="10.7109375" style="39" customWidth="1"/>
    <col min="2569" max="2569" width="11.5703125" style="39" customWidth="1"/>
    <col min="2570" max="2570" width="12.7109375" style="39" customWidth="1"/>
    <col min="2571" max="2821" width="9.140625" style="39"/>
    <col min="2822" max="2822" width="8.7109375" style="39" customWidth="1"/>
    <col min="2823" max="2823" width="0" style="39" hidden="1" customWidth="1"/>
    <col min="2824" max="2824" width="10.7109375" style="39" customWidth="1"/>
    <col min="2825" max="2825" width="11.5703125" style="39" customWidth="1"/>
    <col min="2826" max="2826" width="12.7109375" style="39" customWidth="1"/>
    <col min="2827" max="3077" width="9.140625" style="39"/>
    <col min="3078" max="3078" width="8.7109375" style="39" customWidth="1"/>
    <col min="3079" max="3079" width="0" style="39" hidden="1" customWidth="1"/>
    <col min="3080" max="3080" width="10.7109375" style="39" customWidth="1"/>
    <col min="3081" max="3081" width="11.5703125" style="39" customWidth="1"/>
    <col min="3082" max="3082" width="12.7109375" style="39" customWidth="1"/>
    <col min="3083" max="3333" width="9.140625" style="39"/>
    <col min="3334" max="3334" width="8.7109375" style="39" customWidth="1"/>
    <col min="3335" max="3335" width="0" style="39" hidden="1" customWidth="1"/>
    <col min="3336" max="3336" width="10.7109375" style="39" customWidth="1"/>
    <col min="3337" max="3337" width="11.5703125" style="39" customWidth="1"/>
    <col min="3338" max="3338" width="12.7109375" style="39" customWidth="1"/>
    <col min="3339" max="3589" width="9.140625" style="39"/>
    <col min="3590" max="3590" width="8.7109375" style="39" customWidth="1"/>
    <col min="3591" max="3591" width="0" style="39" hidden="1" customWidth="1"/>
    <col min="3592" max="3592" width="10.7109375" style="39" customWidth="1"/>
    <col min="3593" max="3593" width="11.5703125" style="39" customWidth="1"/>
    <col min="3594" max="3594" width="12.7109375" style="39" customWidth="1"/>
    <col min="3595" max="3845" width="9.140625" style="39"/>
    <col min="3846" max="3846" width="8.7109375" style="39" customWidth="1"/>
    <col min="3847" max="3847" width="0" style="39" hidden="1" customWidth="1"/>
    <col min="3848" max="3848" width="10.7109375" style="39" customWidth="1"/>
    <col min="3849" max="3849" width="11.5703125" style="39" customWidth="1"/>
    <col min="3850" max="3850" width="12.7109375" style="39" customWidth="1"/>
    <col min="3851" max="4101" width="9.140625" style="39"/>
    <col min="4102" max="4102" width="8.7109375" style="39" customWidth="1"/>
    <col min="4103" max="4103" width="0" style="39" hidden="1" customWidth="1"/>
    <col min="4104" max="4104" width="10.7109375" style="39" customWidth="1"/>
    <col min="4105" max="4105" width="11.5703125" style="39" customWidth="1"/>
    <col min="4106" max="4106" width="12.7109375" style="39" customWidth="1"/>
    <col min="4107" max="4357" width="9.140625" style="39"/>
    <col min="4358" max="4358" width="8.7109375" style="39" customWidth="1"/>
    <col min="4359" max="4359" width="0" style="39" hidden="1" customWidth="1"/>
    <col min="4360" max="4360" width="10.7109375" style="39" customWidth="1"/>
    <col min="4361" max="4361" width="11.5703125" style="39" customWidth="1"/>
    <col min="4362" max="4362" width="12.7109375" style="39" customWidth="1"/>
    <col min="4363" max="4613" width="9.140625" style="39"/>
    <col min="4614" max="4614" width="8.7109375" style="39" customWidth="1"/>
    <col min="4615" max="4615" width="0" style="39" hidden="1" customWidth="1"/>
    <col min="4616" max="4616" width="10.7109375" style="39" customWidth="1"/>
    <col min="4617" max="4617" width="11.5703125" style="39" customWidth="1"/>
    <col min="4618" max="4618" width="12.7109375" style="39" customWidth="1"/>
    <col min="4619" max="4869" width="9.140625" style="39"/>
    <col min="4870" max="4870" width="8.7109375" style="39" customWidth="1"/>
    <col min="4871" max="4871" width="0" style="39" hidden="1" customWidth="1"/>
    <col min="4872" max="4872" width="10.7109375" style="39" customWidth="1"/>
    <col min="4873" max="4873" width="11.5703125" style="39" customWidth="1"/>
    <col min="4874" max="4874" width="12.7109375" style="39" customWidth="1"/>
    <col min="4875" max="5125" width="9.140625" style="39"/>
    <col min="5126" max="5126" width="8.7109375" style="39" customWidth="1"/>
    <col min="5127" max="5127" width="0" style="39" hidden="1" customWidth="1"/>
    <col min="5128" max="5128" width="10.7109375" style="39" customWidth="1"/>
    <col min="5129" max="5129" width="11.5703125" style="39" customWidth="1"/>
    <col min="5130" max="5130" width="12.7109375" style="39" customWidth="1"/>
    <col min="5131" max="5381" width="9.140625" style="39"/>
    <col min="5382" max="5382" width="8.7109375" style="39" customWidth="1"/>
    <col min="5383" max="5383" width="0" style="39" hidden="1" customWidth="1"/>
    <col min="5384" max="5384" width="10.7109375" style="39" customWidth="1"/>
    <col min="5385" max="5385" width="11.5703125" style="39" customWidth="1"/>
    <col min="5386" max="5386" width="12.7109375" style="39" customWidth="1"/>
    <col min="5387" max="5637" width="9.140625" style="39"/>
    <col min="5638" max="5638" width="8.7109375" style="39" customWidth="1"/>
    <col min="5639" max="5639" width="0" style="39" hidden="1" customWidth="1"/>
    <col min="5640" max="5640" width="10.7109375" style="39" customWidth="1"/>
    <col min="5641" max="5641" width="11.5703125" style="39" customWidth="1"/>
    <col min="5642" max="5642" width="12.7109375" style="39" customWidth="1"/>
    <col min="5643" max="5893" width="9.140625" style="39"/>
    <col min="5894" max="5894" width="8.7109375" style="39" customWidth="1"/>
    <col min="5895" max="5895" width="0" style="39" hidden="1" customWidth="1"/>
    <col min="5896" max="5896" width="10.7109375" style="39" customWidth="1"/>
    <col min="5897" max="5897" width="11.5703125" style="39" customWidth="1"/>
    <col min="5898" max="5898" width="12.7109375" style="39" customWidth="1"/>
    <col min="5899" max="6149" width="9.140625" style="39"/>
    <col min="6150" max="6150" width="8.7109375" style="39" customWidth="1"/>
    <col min="6151" max="6151" width="0" style="39" hidden="1" customWidth="1"/>
    <col min="6152" max="6152" width="10.7109375" style="39" customWidth="1"/>
    <col min="6153" max="6153" width="11.5703125" style="39" customWidth="1"/>
    <col min="6154" max="6154" width="12.7109375" style="39" customWidth="1"/>
    <col min="6155" max="6405" width="9.140625" style="39"/>
    <col min="6406" max="6406" width="8.7109375" style="39" customWidth="1"/>
    <col min="6407" max="6407" width="0" style="39" hidden="1" customWidth="1"/>
    <col min="6408" max="6408" width="10.7109375" style="39" customWidth="1"/>
    <col min="6409" max="6409" width="11.5703125" style="39" customWidth="1"/>
    <col min="6410" max="6410" width="12.7109375" style="39" customWidth="1"/>
    <col min="6411" max="6661" width="9.140625" style="39"/>
    <col min="6662" max="6662" width="8.7109375" style="39" customWidth="1"/>
    <col min="6663" max="6663" width="0" style="39" hidden="1" customWidth="1"/>
    <col min="6664" max="6664" width="10.7109375" style="39" customWidth="1"/>
    <col min="6665" max="6665" width="11.5703125" style="39" customWidth="1"/>
    <col min="6666" max="6666" width="12.7109375" style="39" customWidth="1"/>
    <col min="6667" max="6917" width="9.140625" style="39"/>
    <col min="6918" max="6918" width="8.7109375" style="39" customWidth="1"/>
    <col min="6919" max="6919" width="0" style="39" hidden="1" customWidth="1"/>
    <col min="6920" max="6920" width="10.7109375" style="39" customWidth="1"/>
    <col min="6921" max="6921" width="11.5703125" style="39" customWidth="1"/>
    <col min="6922" max="6922" width="12.7109375" style="39" customWidth="1"/>
    <col min="6923" max="7173" width="9.140625" style="39"/>
    <col min="7174" max="7174" width="8.7109375" style="39" customWidth="1"/>
    <col min="7175" max="7175" width="0" style="39" hidden="1" customWidth="1"/>
    <col min="7176" max="7176" width="10.7109375" style="39" customWidth="1"/>
    <col min="7177" max="7177" width="11.5703125" style="39" customWidth="1"/>
    <col min="7178" max="7178" width="12.7109375" style="39" customWidth="1"/>
    <col min="7179" max="7429" width="9.140625" style="39"/>
    <col min="7430" max="7430" width="8.7109375" style="39" customWidth="1"/>
    <col min="7431" max="7431" width="0" style="39" hidden="1" customWidth="1"/>
    <col min="7432" max="7432" width="10.7109375" style="39" customWidth="1"/>
    <col min="7433" max="7433" width="11.5703125" style="39" customWidth="1"/>
    <col min="7434" max="7434" width="12.7109375" style="39" customWidth="1"/>
    <col min="7435" max="7685" width="9.140625" style="39"/>
    <col min="7686" max="7686" width="8.7109375" style="39" customWidth="1"/>
    <col min="7687" max="7687" width="0" style="39" hidden="1" customWidth="1"/>
    <col min="7688" max="7688" width="10.7109375" style="39" customWidth="1"/>
    <col min="7689" max="7689" width="11.5703125" style="39" customWidth="1"/>
    <col min="7690" max="7690" width="12.7109375" style="39" customWidth="1"/>
    <col min="7691" max="7941" width="9.140625" style="39"/>
    <col min="7942" max="7942" width="8.7109375" style="39" customWidth="1"/>
    <col min="7943" max="7943" width="0" style="39" hidden="1" customWidth="1"/>
    <col min="7944" max="7944" width="10.7109375" style="39" customWidth="1"/>
    <col min="7945" max="7945" width="11.5703125" style="39" customWidth="1"/>
    <col min="7946" max="7946" width="12.7109375" style="39" customWidth="1"/>
    <col min="7947" max="8197" width="9.140625" style="39"/>
    <col min="8198" max="8198" width="8.7109375" style="39" customWidth="1"/>
    <col min="8199" max="8199" width="0" style="39" hidden="1" customWidth="1"/>
    <col min="8200" max="8200" width="10.7109375" style="39" customWidth="1"/>
    <col min="8201" max="8201" width="11.5703125" style="39" customWidth="1"/>
    <col min="8202" max="8202" width="12.7109375" style="39" customWidth="1"/>
    <col min="8203" max="8453" width="9.140625" style="39"/>
    <col min="8454" max="8454" width="8.7109375" style="39" customWidth="1"/>
    <col min="8455" max="8455" width="0" style="39" hidden="1" customWidth="1"/>
    <col min="8456" max="8456" width="10.7109375" style="39" customWidth="1"/>
    <col min="8457" max="8457" width="11.5703125" style="39" customWidth="1"/>
    <col min="8458" max="8458" width="12.7109375" style="39" customWidth="1"/>
    <col min="8459" max="8709" width="9.140625" style="39"/>
    <col min="8710" max="8710" width="8.7109375" style="39" customWidth="1"/>
    <col min="8711" max="8711" width="0" style="39" hidden="1" customWidth="1"/>
    <col min="8712" max="8712" width="10.7109375" style="39" customWidth="1"/>
    <col min="8713" max="8713" width="11.5703125" style="39" customWidth="1"/>
    <col min="8714" max="8714" width="12.7109375" style="39" customWidth="1"/>
    <col min="8715" max="8965" width="9.140625" style="39"/>
    <col min="8966" max="8966" width="8.7109375" style="39" customWidth="1"/>
    <col min="8967" max="8967" width="0" style="39" hidden="1" customWidth="1"/>
    <col min="8968" max="8968" width="10.7109375" style="39" customWidth="1"/>
    <col min="8969" max="8969" width="11.5703125" style="39" customWidth="1"/>
    <col min="8970" max="8970" width="12.7109375" style="39" customWidth="1"/>
    <col min="8971" max="9221" width="9.140625" style="39"/>
    <col min="9222" max="9222" width="8.7109375" style="39" customWidth="1"/>
    <col min="9223" max="9223" width="0" style="39" hidden="1" customWidth="1"/>
    <col min="9224" max="9224" width="10.7109375" style="39" customWidth="1"/>
    <col min="9225" max="9225" width="11.5703125" style="39" customWidth="1"/>
    <col min="9226" max="9226" width="12.7109375" style="39" customWidth="1"/>
    <col min="9227" max="9477" width="9.140625" style="39"/>
    <col min="9478" max="9478" width="8.7109375" style="39" customWidth="1"/>
    <col min="9479" max="9479" width="0" style="39" hidden="1" customWidth="1"/>
    <col min="9480" max="9480" width="10.7109375" style="39" customWidth="1"/>
    <col min="9481" max="9481" width="11.5703125" style="39" customWidth="1"/>
    <col min="9482" max="9482" width="12.7109375" style="39" customWidth="1"/>
    <col min="9483" max="9733" width="9.140625" style="39"/>
    <col min="9734" max="9734" width="8.7109375" style="39" customWidth="1"/>
    <col min="9735" max="9735" width="0" style="39" hidden="1" customWidth="1"/>
    <col min="9736" max="9736" width="10.7109375" style="39" customWidth="1"/>
    <col min="9737" max="9737" width="11.5703125" style="39" customWidth="1"/>
    <col min="9738" max="9738" width="12.7109375" style="39" customWidth="1"/>
    <col min="9739" max="9989" width="9.140625" style="39"/>
    <col min="9990" max="9990" width="8.7109375" style="39" customWidth="1"/>
    <col min="9991" max="9991" width="0" style="39" hidden="1" customWidth="1"/>
    <col min="9992" max="9992" width="10.7109375" style="39" customWidth="1"/>
    <col min="9993" max="9993" width="11.5703125" style="39" customWidth="1"/>
    <col min="9994" max="9994" width="12.7109375" style="39" customWidth="1"/>
    <col min="9995" max="10245" width="9.140625" style="39"/>
    <col min="10246" max="10246" width="8.7109375" style="39" customWidth="1"/>
    <col min="10247" max="10247" width="0" style="39" hidden="1" customWidth="1"/>
    <col min="10248" max="10248" width="10.7109375" style="39" customWidth="1"/>
    <col min="10249" max="10249" width="11.5703125" style="39" customWidth="1"/>
    <col min="10250" max="10250" width="12.7109375" style="39" customWidth="1"/>
    <col min="10251" max="10501" width="9.140625" style="39"/>
    <col min="10502" max="10502" width="8.7109375" style="39" customWidth="1"/>
    <col min="10503" max="10503" width="0" style="39" hidden="1" customWidth="1"/>
    <col min="10504" max="10504" width="10.7109375" style="39" customWidth="1"/>
    <col min="10505" max="10505" width="11.5703125" style="39" customWidth="1"/>
    <col min="10506" max="10506" width="12.7109375" style="39" customWidth="1"/>
    <col min="10507" max="10757" width="9.140625" style="39"/>
    <col min="10758" max="10758" width="8.7109375" style="39" customWidth="1"/>
    <col min="10759" max="10759" width="0" style="39" hidden="1" customWidth="1"/>
    <col min="10760" max="10760" width="10.7109375" style="39" customWidth="1"/>
    <col min="10761" max="10761" width="11.5703125" style="39" customWidth="1"/>
    <col min="10762" max="10762" width="12.7109375" style="39" customWidth="1"/>
    <col min="10763" max="11013" width="9.140625" style="39"/>
    <col min="11014" max="11014" width="8.7109375" style="39" customWidth="1"/>
    <col min="11015" max="11015" width="0" style="39" hidden="1" customWidth="1"/>
    <col min="11016" max="11016" width="10.7109375" style="39" customWidth="1"/>
    <col min="11017" max="11017" width="11.5703125" style="39" customWidth="1"/>
    <col min="11018" max="11018" width="12.7109375" style="39" customWidth="1"/>
    <col min="11019" max="11269" width="9.140625" style="39"/>
    <col min="11270" max="11270" width="8.7109375" style="39" customWidth="1"/>
    <col min="11271" max="11271" width="0" style="39" hidden="1" customWidth="1"/>
    <col min="11272" max="11272" width="10.7109375" style="39" customWidth="1"/>
    <col min="11273" max="11273" width="11.5703125" style="39" customWidth="1"/>
    <col min="11274" max="11274" width="12.7109375" style="39" customWidth="1"/>
    <col min="11275" max="11525" width="9.140625" style="39"/>
    <col min="11526" max="11526" width="8.7109375" style="39" customWidth="1"/>
    <col min="11527" max="11527" width="0" style="39" hidden="1" customWidth="1"/>
    <col min="11528" max="11528" width="10.7109375" style="39" customWidth="1"/>
    <col min="11529" max="11529" width="11.5703125" style="39" customWidth="1"/>
    <col min="11530" max="11530" width="12.7109375" style="39" customWidth="1"/>
    <col min="11531" max="11781" width="9.140625" style="39"/>
    <col min="11782" max="11782" width="8.7109375" style="39" customWidth="1"/>
    <col min="11783" max="11783" width="0" style="39" hidden="1" customWidth="1"/>
    <col min="11784" max="11784" width="10.7109375" style="39" customWidth="1"/>
    <col min="11785" max="11785" width="11.5703125" style="39" customWidth="1"/>
    <col min="11786" max="11786" width="12.7109375" style="39" customWidth="1"/>
    <col min="11787" max="12037" width="9.140625" style="39"/>
    <col min="12038" max="12038" width="8.7109375" style="39" customWidth="1"/>
    <col min="12039" max="12039" width="0" style="39" hidden="1" customWidth="1"/>
    <col min="12040" max="12040" width="10.7109375" style="39" customWidth="1"/>
    <col min="12041" max="12041" width="11.5703125" style="39" customWidth="1"/>
    <col min="12042" max="12042" width="12.7109375" style="39" customWidth="1"/>
    <col min="12043" max="12293" width="9.140625" style="39"/>
    <col min="12294" max="12294" width="8.7109375" style="39" customWidth="1"/>
    <col min="12295" max="12295" width="0" style="39" hidden="1" customWidth="1"/>
    <col min="12296" max="12296" width="10.7109375" style="39" customWidth="1"/>
    <col min="12297" max="12297" width="11.5703125" style="39" customWidth="1"/>
    <col min="12298" max="12298" width="12.7109375" style="39" customWidth="1"/>
    <col min="12299" max="12549" width="9.140625" style="39"/>
    <col min="12550" max="12550" width="8.7109375" style="39" customWidth="1"/>
    <col min="12551" max="12551" width="0" style="39" hidden="1" customWidth="1"/>
    <col min="12552" max="12552" width="10.7109375" style="39" customWidth="1"/>
    <col min="12553" max="12553" width="11.5703125" style="39" customWidth="1"/>
    <col min="12554" max="12554" width="12.7109375" style="39" customWidth="1"/>
    <col min="12555" max="12805" width="9.140625" style="39"/>
    <col min="12806" max="12806" width="8.7109375" style="39" customWidth="1"/>
    <col min="12807" max="12807" width="0" style="39" hidden="1" customWidth="1"/>
    <col min="12808" max="12808" width="10.7109375" style="39" customWidth="1"/>
    <col min="12809" max="12809" width="11.5703125" style="39" customWidth="1"/>
    <col min="12810" max="12810" width="12.7109375" style="39" customWidth="1"/>
    <col min="12811" max="13061" width="9.140625" style="39"/>
    <col min="13062" max="13062" width="8.7109375" style="39" customWidth="1"/>
    <col min="13063" max="13063" width="0" style="39" hidden="1" customWidth="1"/>
    <col min="13064" max="13064" width="10.7109375" style="39" customWidth="1"/>
    <col min="13065" max="13065" width="11.5703125" style="39" customWidth="1"/>
    <col min="13066" max="13066" width="12.7109375" style="39" customWidth="1"/>
    <col min="13067" max="13317" width="9.140625" style="39"/>
    <col min="13318" max="13318" width="8.7109375" style="39" customWidth="1"/>
    <col min="13319" max="13319" width="0" style="39" hidden="1" customWidth="1"/>
    <col min="13320" max="13320" width="10.7109375" style="39" customWidth="1"/>
    <col min="13321" max="13321" width="11.5703125" style="39" customWidth="1"/>
    <col min="13322" max="13322" width="12.7109375" style="39" customWidth="1"/>
    <col min="13323" max="13573" width="9.140625" style="39"/>
    <col min="13574" max="13574" width="8.7109375" style="39" customWidth="1"/>
    <col min="13575" max="13575" width="0" style="39" hidden="1" customWidth="1"/>
    <col min="13576" max="13576" width="10.7109375" style="39" customWidth="1"/>
    <col min="13577" max="13577" width="11.5703125" style="39" customWidth="1"/>
    <col min="13578" max="13578" width="12.7109375" style="39" customWidth="1"/>
    <col min="13579" max="13829" width="9.140625" style="39"/>
    <col min="13830" max="13830" width="8.7109375" style="39" customWidth="1"/>
    <col min="13831" max="13831" width="0" style="39" hidden="1" customWidth="1"/>
    <col min="13832" max="13832" width="10.7109375" style="39" customWidth="1"/>
    <col min="13833" max="13833" width="11.5703125" style="39" customWidth="1"/>
    <col min="13834" max="13834" width="12.7109375" style="39" customWidth="1"/>
    <col min="13835" max="14085" width="9.140625" style="39"/>
    <col min="14086" max="14086" width="8.7109375" style="39" customWidth="1"/>
    <col min="14087" max="14087" width="0" style="39" hidden="1" customWidth="1"/>
    <col min="14088" max="14088" width="10.7109375" style="39" customWidth="1"/>
    <col min="14089" max="14089" width="11.5703125" style="39" customWidth="1"/>
    <col min="14090" max="14090" width="12.7109375" style="39" customWidth="1"/>
    <col min="14091" max="14341" width="9.140625" style="39"/>
    <col min="14342" max="14342" width="8.7109375" style="39" customWidth="1"/>
    <col min="14343" max="14343" width="0" style="39" hidden="1" customWidth="1"/>
    <col min="14344" max="14344" width="10.7109375" style="39" customWidth="1"/>
    <col min="14345" max="14345" width="11.5703125" style="39" customWidth="1"/>
    <col min="14346" max="14346" width="12.7109375" style="39" customWidth="1"/>
    <col min="14347" max="14597" width="9.140625" style="39"/>
    <col min="14598" max="14598" width="8.7109375" style="39" customWidth="1"/>
    <col min="14599" max="14599" width="0" style="39" hidden="1" customWidth="1"/>
    <col min="14600" max="14600" width="10.7109375" style="39" customWidth="1"/>
    <col min="14601" max="14601" width="11.5703125" style="39" customWidth="1"/>
    <col min="14602" max="14602" width="12.7109375" style="39" customWidth="1"/>
    <col min="14603" max="14853" width="9.140625" style="39"/>
    <col min="14854" max="14854" width="8.7109375" style="39" customWidth="1"/>
    <col min="14855" max="14855" width="0" style="39" hidden="1" customWidth="1"/>
    <col min="14856" max="14856" width="10.7109375" style="39" customWidth="1"/>
    <col min="14857" max="14857" width="11.5703125" style="39" customWidth="1"/>
    <col min="14858" max="14858" width="12.7109375" style="39" customWidth="1"/>
    <col min="14859" max="15109" width="9.140625" style="39"/>
    <col min="15110" max="15110" width="8.7109375" style="39" customWidth="1"/>
    <col min="15111" max="15111" width="0" style="39" hidden="1" customWidth="1"/>
    <col min="15112" max="15112" width="10.7109375" style="39" customWidth="1"/>
    <col min="15113" max="15113" width="11.5703125" style="39" customWidth="1"/>
    <col min="15114" max="15114" width="12.7109375" style="39" customWidth="1"/>
    <col min="15115" max="15365" width="9.140625" style="39"/>
    <col min="15366" max="15366" width="8.7109375" style="39" customWidth="1"/>
    <col min="15367" max="15367" width="0" style="39" hidden="1" customWidth="1"/>
    <col min="15368" max="15368" width="10.7109375" style="39" customWidth="1"/>
    <col min="15369" max="15369" width="11.5703125" style="39" customWidth="1"/>
    <col min="15370" max="15370" width="12.7109375" style="39" customWidth="1"/>
    <col min="15371" max="15621" width="9.140625" style="39"/>
    <col min="15622" max="15622" width="8.7109375" style="39" customWidth="1"/>
    <col min="15623" max="15623" width="0" style="39" hidden="1" customWidth="1"/>
    <col min="15624" max="15624" width="10.7109375" style="39" customWidth="1"/>
    <col min="15625" max="15625" width="11.5703125" style="39" customWidth="1"/>
    <col min="15626" max="15626" width="12.7109375" style="39" customWidth="1"/>
    <col min="15627" max="15877" width="9.140625" style="39"/>
    <col min="15878" max="15878" width="8.7109375" style="39" customWidth="1"/>
    <col min="15879" max="15879" width="0" style="39" hidden="1" customWidth="1"/>
    <col min="15880" max="15880" width="10.7109375" style="39" customWidth="1"/>
    <col min="15881" max="15881" width="11.5703125" style="39" customWidth="1"/>
    <col min="15882" max="15882" width="12.7109375" style="39" customWidth="1"/>
    <col min="15883" max="16133" width="9.140625" style="39"/>
    <col min="16134" max="16134" width="8.7109375" style="39" customWidth="1"/>
    <col min="16135" max="16135" width="0" style="39" hidden="1" customWidth="1"/>
    <col min="16136" max="16136" width="10.7109375" style="39" customWidth="1"/>
    <col min="16137" max="16137" width="11.5703125" style="39" customWidth="1"/>
    <col min="16138" max="16138" width="12.7109375" style="39" customWidth="1"/>
    <col min="16139" max="16384" width="9.140625" style="39"/>
  </cols>
  <sheetData>
    <row r="1" spans="1:13" ht="14.25" customHeight="1" x14ac:dyDescent="0.2">
      <c r="A1" s="134" t="s">
        <v>380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3" ht="2.25" customHeight="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</row>
    <row r="3" spans="1:13" ht="13.5" customHeight="1" x14ac:dyDescent="0.25">
      <c r="A3" s="135" t="s">
        <v>381</v>
      </c>
      <c r="B3" s="135"/>
      <c r="C3" s="135"/>
      <c r="D3" s="135"/>
      <c r="E3" s="135"/>
      <c r="F3" s="135"/>
      <c r="G3" s="135"/>
      <c r="H3" s="135"/>
      <c r="I3" s="135"/>
      <c r="J3" s="135"/>
    </row>
    <row r="4" spans="1:13" ht="3" customHeight="1" x14ac:dyDescent="0.25">
      <c r="A4" s="41"/>
      <c r="B4" s="41"/>
      <c r="C4" s="41"/>
      <c r="D4" s="41"/>
      <c r="E4" s="41"/>
      <c r="F4" s="41"/>
      <c r="G4" s="41"/>
      <c r="H4" s="41"/>
      <c r="I4" s="136"/>
      <c r="J4" s="136"/>
    </row>
    <row r="5" spans="1:13" ht="15" customHeight="1" x14ac:dyDescent="0.25">
      <c r="A5" s="137" t="s">
        <v>382</v>
      </c>
      <c r="B5" s="138"/>
      <c r="C5" s="138"/>
      <c r="D5" s="138"/>
      <c r="E5" s="138"/>
      <c r="F5" s="138"/>
      <c r="G5" s="139"/>
      <c r="H5" s="143" t="s">
        <v>383</v>
      </c>
      <c r="I5" s="144"/>
      <c r="J5" s="145" t="s">
        <v>378</v>
      </c>
      <c r="L5" s="42"/>
      <c r="M5" s="42"/>
    </row>
    <row r="6" spans="1:13" ht="12.75" customHeight="1" x14ac:dyDescent="0.25">
      <c r="A6" s="140"/>
      <c r="B6" s="141"/>
      <c r="C6" s="141"/>
      <c r="D6" s="141"/>
      <c r="E6" s="141"/>
      <c r="F6" s="141"/>
      <c r="G6" s="142"/>
      <c r="H6" s="43" t="s">
        <v>384</v>
      </c>
      <c r="I6" s="43" t="s">
        <v>385</v>
      </c>
      <c r="J6" s="146"/>
    </row>
    <row r="7" spans="1:13" ht="14.25" customHeight="1" x14ac:dyDescent="0.25">
      <c r="A7" s="133" t="s">
        <v>386</v>
      </c>
      <c r="B7" s="133"/>
      <c r="C7" s="133"/>
      <c r="D7" s="133"/>
      <c r="E7" s="133"/>
      <c r="F7" s="133"/>
      <c r="G7" s="133"/>
      <c r="H7" s="85">
        <v>218.5</v>
      </c>
      <c r="I7" s="86">
        <v>76.599999999999994</v>
      </c>
      <c r="J7" s="44">
        <f t="shared" ref="J7:J16" si="0">I7/H7*100</f>
        <v>35.057208237986266</v>
      </c>
    </row>
    <row r="8" spans="1:13" ht="14.25" customHeight="1" x14ac:dyDescent="0.25">
      <c r="A8" s="133" t="s">
        <v>387</v>
      </c>
      <c r="B8" s="133"/>
      <c r="C8" s="133"/>
      <c r="D8" s="133"/>
      <c r="E8" s="133"/>
      <c r="F8" s="133"/>
      <c r="G8" s="133"/>
      <c r="H8" s="85">
        <v>56.3</v>
      </c>
      <c r="I8" s="86">
        <v>19.7</v>
      </c>
      <c r="J8" s="44">
        <f t="shared" si="0"/>
        <v>34.991119005328599</v>
      </c>
    </row>
    <row r="9" spans="1:13" ht="14.25" customHeight="1" x14ac:dyDescent="0.25">
      <c r="A9" s="133" t="s">
        <v>388</v>
      </c>
      <c r="B9" s="133"/>
      <c r="C9" s="133"/>
      <c r="D9" s="133"/>
      <c r="E9" s="133"/>
      <c r="F9" s="133"/>
      <c r="G9" s="133"/>
      <c r="H9" s="85">
        <v>213</v>
      </c>
      <c r="I9" s="86">
        <v>74.599999999999994</v>
      </c>
      <c r="J9" s="44">
        <f t="shared" si="0"/>
        <v>35.023474178403752</v>
      </c>
    </row>
    <row r="10" spans="1:13" ht="14.25" customHeight="1" x14ac:dyDescent="0.25">
      <c r="A10" s="133" t="s">
        <v>389</v>
      </c>
      <c r="B10" s="133"/>
      <c r="C10" s="133"/>
      <c r="D10" s="133"/>
      <c r="E10" s="133"/>
      <c r="F10" s="133"/>
      <c r="G10" s="133"/>
      <c r="H10" s="85">
        <v>182.7</v>
      </c>
      <c r="I10" s="86">
        <v>64</v>
      </c>
      <c r="J10" s="44">
        <f t="shared" si="0"/>
        <v>35.030103995621239</v>
      </c>
    </row>
    <row r="11" spans="1:13" ht="14.25" customHeight="1" x14ac:dyDescent="0.25">
      <c r="A11" s="133" t="s">
        <v>390</v>
      </c>
      <c r="B11" s="133"/>
      <c r="C11" s="133"/>
      <c r="D11" s="133"/>
      <c r="E11" s="133"/>
      <c r="F11" s="133"/>
      <c r="G11" s="133"/>
      <c r="H11" s="85">
        <v>133.80000000000001</v>
      </c>
      <c r="I11" s="86">
        <v>46.9</v>
      </c>
      <c r="J11" s="44">
        <f t="shared" si="0"/>
        <v>35.052316890881904</v>
      </c>
    </row>
    <row r="12" spans="1:13" ht="14.25" customHeight="1" x14ac:dyDescent="0.25">
      <c r="A12" s="133" t="s">
        <v>391</v>
      </c>
      <c r="B12" s="133"/>
      <c r="C12" s="133"/>
      <c r="D12" s="133"/>
      <c r="E12" s="133"/>
      <c r="F12" s="133"/>
      <c r="G12" s="133"/>
      <c r="H12" s="85">
        <v>339.6</v>
      </c>
      <c r="I12" s="86">
        <v>118.8</v>
      </c>
      <c r="J12" s="44">
        <f t="shared" si="0"/>
        <v>34.982332155477032</v>
      </c>
    </row>
    <row r="13" spans="1:13" ht="14.25" customHeight="1" x14ac:dyDescent="0.25">
      <c r="A13" s="133" t="s">
        <v>392</v>
      </c>
      <c r="B13" s="133"/>
      <c r="C13" s="133"/>
      <c r="D13" s="133"/>
      <c r="E13" s="133"/>
      <c r="F13" s="133"/>
      <c r="G13" s="133"/>
      <c r="H13" s="85">
        <v>34.4</v>
      </c>
      <c r="I13" s="86">
        <v>12.1</v>
      </c>
      <c r="J13" s="44">
        <f t="shared" si="0"/>
        <v>35.174418604651166</v>
      </c>
    </row>
    <row r="14" spans="1:13" ht="14.25" customHeight="1" x14ac:dyDescent="0.25">
      <c r="A14" s="133" t="s">
        <v>393</v>
      </c>
      <c r="B14" s="133"/>
      <c r="C14" s="133"/>
      <c r="D14" s="133"/>
      <c r="E14" s="133"/>
      <c r="F14" s="133"/>
      <c r="G14" s="133"/>
      <c r="H14" s="85">
        <v>82.3</v>
      </c>
      <c r="I14" s="86">
        <v>28.8</v>
      </c>
      <c r="J14" s="44">
        <f t="shared" si="0"/>
        <v>34.993924665856625</v>
      </c>
    </row>
    <row r="15" spans="1:13" ht="14.25" customHeight="1" x14ac:dyDescent="0.25">
      <c r="A15" s="133" t="s">
        <v>394</v>
      </c>
      <c r="B15" s="133"/>
      <c r="C15" s="133"/>
      <c r="D15" s="133"/>
      <c r="E15" s="133"/>
      <c r="F15" s="133"/>
      <c r="G15" s="133"/>
      <c r="H15" s="85">
        <v>334.4</v>
      </c>
      <c r="I15" s="86">
        <v>117.1</v>
      </c>
      <c r="J15" s="44">
        <f t="shared" si="0"/>
        <v>35.017942583732058</v>
      </c>
    </row>
    <row r="16" spans="1:13" ht="15.75" x14ac:dyDescent="0.25">
      <c r="A16" s="133" t="s">
        <v>395</v>
      </c>
      <c r="B16" s="133"/>
      <c r="C16" s="133"/>
      <c r="D16" s="133"/>
      <c r="E16" s="133"/>
      <c r="F16" s="133"/>
      <c r="G16" s="133"/>
      <c r="H16" s="44">
        <f>H7+H8+H9+H10+H11+H12+H13+H14+H15</f>
        <v>1595</v>
      </c>
      <c r="I16" s="44">
        <f>I7+I8+I9+I10+I11+I12+I13+I14+I15</f>
        <v>558.6</v>
      </c>
      <c r="J16" s="44">
        <f t="shared" si="0"/>
        <v>35.021943573667713</v>
      </c>
    </row>
    <row r="17" spans="1:10" ht="4.5" customHeight="1" x14ac:dyDescent="0.25">
      <c r="A17" s="45"/>
      <c r="B17" s="45"/>
      <c r="C17" s="45"/>
      <c r="D17" s="45"/>
      <c r="E17" s="45"/>
      <c r="F17" s="45"/>
      <c r="G17" s="45"/>
      <c r="H17" s="46"/>
      <c r="I17" s="46"/>
      <c r="J17" s="47"/>
    </row>
    <row r="18" spans="1:10" ht="29.25" customHeight="1" x14ac:dyDescent="0.25">
      <c r="A18" s="135" t="s">
        <v>396</v>
      </c>
      <c r="B18" s="135"/>
      <c r="C18" s="135"/>
      <c r="D18" s="135"/>
      <c r="E18" s="135"/>
      <c r="F18" s="135"/>
      <c r="G18" s="135"/>
      <c r="H18" s="135"/>
      <c r="I18" s="135"/>
      <c r="J18" s="135"/>
    </row>
    <row r="19" spans="1:10" ht="3.75" customHeight="1" x14ac:dyDescent="0.25">
      <c r="A19" s="41"/>
      <c r="B19" s="41"/>
      <c r="C19" s="41"/>
      <c r="D19" s="41"/>
      <c r="E19" s="48"/>
      <c r="F19" s="41"/>
      <c r="G19" s="41"/>
      <c r="H19" s="41"/>
      <c r="I19" s="136"/>
      <c r="J19" s="136"/>
    </row>
    <row r="20" spans="1:10" ht="15.75" customHeight="1" x14ac:dyDescent="0.25">
      <c r="A20" s="137" t="s">
        <v>382</v>
      </c>
      <c r="B20" s="138"/>
      <c r="C20" s="138"/>
      <c r="D20" s="138"/>
      <c r="E20" s="138"/>
      <c r="F20" s="139"/>
      <c r="G20" s="49"/>
      <c r="H20" s="143" t="s">
        <v>383</v>
      </c>
      <c r="I20" s="144"/>
      <c r="J20" s="145" t="s">
        <v>378</v>
      </c>
    </row>
    <row r="21" spans="1:10" ht="14.25" customHeight="1" x14ac:dyDescent="0.25">
      <c r="A21" s="140"/>
      <c r="B21" s="141"/>
      <c r="C21" s="141"/>
      <c r="D21" s="141"/>
      <c r="E21" s="141"/>
      <c r="F21" s="142"/>
      <c r="G21" s="49"/>
      <c r="H21" s="50" t="s">
        <v>384</v>
      </c>
      <c r="I21" s="43" t="s">
        <v>385</v>
      </c>
      <c r="J21" s="146"/>
    </row>
    <row r="22" spans="1:10" ht="14.25" customHeight="1" x14ac:dyDescent="0.25">
      <c r="A22" s="147" t="s">
        <v>386</v>
      </c>
      <c r="B22" s="148"/>
      <c r="C22" s="148"/>
      <c r="D22" s="148"/>
      <c r="E22" s="148"/>
      <c r="F22" s="148"/>
      <c r="G22" s="148"/>
      <c r="H22" s="87">
        <v>181.5</v>
      </c>
      <c r="I22" s="51">
        <v>45.4</v>
      </c>
      <c r="J22" s="52">
        <f t="shared" ref="J22:J31" si="1">I22/H22*100</f>
        <v>25.013774104683193</v>
      </c>
    </row>
    <row r="23" spans="1:10" ht="14.25" customHeight="1" x14ac:dyDescent="0.25">
      <c r="A23" s="147" t="s">
        <v>387</v>
      </c>
      <c r="B23" s="148"/>
      <c r="C23" s="148"/>
      <c r="D23" s="148"/>
      <c r="E23" s="148"/>
      <c r="F23" s="148"/>
      <c r="G23" s="53"/>
      <c r="H23" s="87">
        <v>107</v>
      </c>
      <c r="I23" s="51">
        <v>26.8</v>
      </c>
      <c r="J23" s="52">
        <f t="shared" si="1"/>
        <v>25.046728971962619</v>
      </c>
    </row>
    <row r="24" spans="1:10" ht="14.25" customHeight="1" x14ac:dyDescent="0.25">
      <c r="A24" s="147" t="s">
        <v>388</v>
      </c>
      <c r="B24" s="148"/>
      <c r="C24" s="148"/>
      <c r="D24" s="148"/>
      <c r="E24" s="148"/>
      <c r="F24" s="148"/>
      <c r="G24" s="148"/>
      <c r="H24" s="87">
        <v>70.400000000000006</v>
      </c>
      <c r="I24" s="51">
        <v>17.600000000000001</v>
      </c>
      <c r="J24" s="52">
        <f t="shared" si="1"/>
        <v>25</v>
      </c>
    </row>
    <row r="25" spans="1:10" ht="14.25" customHeight="1" x14ac:dyDescent="0.25">
      <c r="A25" s="147" t="s">
        <v>389</v>
      </c>
      <c r="B25" s="148"/>
      <c r="C25" s="148"/>
      <c r="D25" s="148"/>
      <c r="E25" s="148"/>
      <c r="F25" s="148"/>
      <c r="G25" s="148"/>
      <c r="H25" s="87">
        <v>355.4</v>
      </c>
      <c r="I25" s="51">
        <v>88.8</v>
      </c>
      <c r="J25" s="52">
        <f t="shared" si="1"/>
        <v>24.985931344963422</v>
      </c>
    </row>
    <row r="26" spans="1:10" ht="14.25" customHeight="1" x14ac:dyDescent="0.25">
      <c r="A26" s="147" t="s">
        <v>390</v>
      </c>
      <c r="B26" s="148"/>
      <c r="C26" s="148"/>
      <c r="D26" s="148"/>
      <c r="E26" s="148"/>
      <c r="F26" s="148"/>
      <c r="G26" s="148"/>
      <c r="H26" s="87">
        <v>186.8</v>
      </c>
      <c r="I26" s="51">
        <v>46.7</v>
      </c>
      <c r="J26" s="52">
        <f t="shared" si="1"/>
        <v>25</v>
      </c>
    </row>
    <row r="27" spans="1:10" ht="14.25" customHeight="1" x14ac:dyDescent="0.25">
      <c r="A27" s="147" t="s">
        <v>391</v>
      </c>
      <c r="B27" s="148"/>
      <c r="C27" s="148"/>
      <c r="D27" s="148"/>
      <c r="E27" s="148"/>
      <c r="F27" s="148"/>
      <c r="G27" s="148"/>
      <c r="H27" s="87">
        <v>178.8</v>
      </c>
      <c r="I27" s="51">
        <v>44.7</v>
      </c>
      <c r="J27" s="52">
        <f t="shared" si="1"/>
        <v>25</v>
      </c>
    </row>
    <row r="28" spans="1:10" ht="14.25" customHeight="1" x14ac:dyDescent="0.25">
      <c r="A28" s="147" t="s">
        <v>392</v>
      </c>
      <c r="B28" s="148"/>
      <c r="C28" s="148"/>
      <c r="D28" s="148"/>
      <c r="E28" s="148"/>
      <c r="F28" s="148"/>
      <c r="G28" s="148"/>
      <c r="H28" s="87">
        <v>71.2</v>
      </c>
      <c r="I28" s="51">
        <v>17.8</v>
      </c>
      <c r="J28" s="52">
        <f t="shared" si="1"/>
        <v>25</v>
      </c>
    </row>
    <row r="29" spans="1:10" ht="14.25" customHeight="1" x14ac:dyDescent="0.25">
      <c r="A29" s="147" t="s">
        <v>393</v>
      </c>
      <c r="B29" s="148"/>
      <c r="C29" s="148"/>
      <c r="D29" s="148"/>
      <c r="E29" s="148"/>
      <c r="F29" s="148"/>
      <c r="G29" s="148"/>
      <c r="H29" s="87">
        <v>141.69999999999999</v>
      </c>
      <c r="I29" s="51">
        <v>35.4</v>
      </c>
      <c r="J29" s="52">
        <f t="shared" si="1"/>
        <v>24.982357092448837</v>
      </c>
    </row>
    <row r="30" spans="1:10" ht="14.25" customHeight="1" x14ac:dyDescent="0.25">
      <c r="A30" s="147" t="s">
        <v>394</v>
      </c>
      <c r="B30" s="148"/>
      <c r="C30" s="148"/>
      <c r="D30" s="148"/>
      <c r="E30" s="148"/>
      <c r="F30" s="148"/>
      <c r="G30" s="148"/>
      <c r="H30" s="87">
        <v>386.2</v>
      </c>
      <c r="I30" s="51">
        <v>96.5</v>
      </c>
      <c r="J30" s="52">
        <f t="shared" si="1"/>
        <v>24.987053340238219</v>
      </c>
    </row>
    <row r="31" spans="1:10" ht="15.75" customHeight="1" x14ac:dyDescent="0.25">
      <c r="A31" s="147" t="s">
        <v>395</v>
      </c>
      <c r="B31" s="148"/>
      <c r="C31" s="148"/>
      <c r="D31" s="148"/>
      <c r="E31" s="148"/>
      <c r="F31" s="148"/>
      <c r="G31" s="148"/>
      <c r="H31" s="52">
        <f>SUM(H22:H30)</f>
        <v>1679</v>
      </c>
      <c r="I31" s="54">
        <f>SUM(I22:I30)</f>
        <v>419.7</v>
      </c>
      <c r="J31" s="52">
        <f t="shared" si="1"/>
        <v>24.99702203692674</v>
      </c>
    </row>
    <row r="32" spans="1:10" ht="5.25" customHeight="1" x14ac:dyDescent="0.25">
      <c r="A32" s="45"/>
      <c r="B32" s="45"/>
      <c r="C32" s="45"/>
      <c r="D32" s="45"/>
      <c r="E32" s="45"/>
      <c r="F32" s="45"/>
      <c r="G32" s="45"/>
      <c r="H32" s="55"/>
      <c r="I32" s="56"/>
      <c r="J32" s="56"/>
    </row>
    <row r="33" spans="1:10" ht="29.25" hidden="1" customHeight="1" x14ac:dyDescent="0.25">
      <c r="A33" s="135" t="s">
        <v>397</v>
      </c>
      <c r="B33" s="135"/>
      <c r="C33" s="135"/>
      <c r="D33" s="135"/>
      <c r="E33" s="135"/>
      <c r="F33" s="135"/>
      <c r="G33" s="135"/>
      <c r="H33" s="135"/>
      <c r="I33" s="135"/>
      <c r="J33" s="135"/>
    </row>
    <row r="34" spans="1:10" ht="3.75" hidden="1" customHeight="1" x14ac:dyDescent="0.25">
      <c r="A34" s="41"/>
      <c r="B34" s="41"/>
      <c r="C34" s="41"/>
      <c r="D34" s="41"/>
      <c r="E34" s="41"/>
      <c r="F34" s="41"/>
      <c r="G34" s="41"/>
      <c r="H34" s="41"/>
      <c r="I34" s="136"/>
      <c r="J34" s="136"/>
    </row>
    <row r="35" spans="1:10" ht="13.5" hidden="1" customHeight="1" x14ac:dyDescent="0.25">
      <c r="A35" s="137" t="s">
        <v>382</v>
      </c>
      <c r="B35" s="138"/>
      <c r="C35" s="138"/>
      <c r="D35" s="138"/>
      <c r="E35" s="138"/>
      <c r="F35" s="138"/>
      <c r="G35" s="139"/>
      <c r="H35" s="143" t="s">
        <v>383</v>
      </c>
      <c r="I35" s="144"/>
      <c r="J35" s="145" t="s">
        <v>378</v>
      </c>
    </row>
    <row r="36" spans="1:10" ht="15.75" hidden="1" customHeight="1" x14ac:dyDescent="0.25">
      <c r="A36" s="140"/>
      <c r="B36" s="141"/>
      <c r="C36" s="141"/>
      <c r="D36" s="141"/>
      <c r="E36" s="141"/>
      <c r="F36" s="141"/>
      <c r="G36" s="142"/>
      <c r="H36" s="43" t="s">
        <v>384</v>
      </c>
      <c r="I36" s="43" t="s">
        <v>385</v>
      </c>
      <c r="J36" s="146"/>
    </row>
    <row r="37" spans="1:10" ht="15.75" hidden="1" x14ac:dyDescent="0.25">
      <c r="A37" s="133" t="s">
        <v>386</v>
      </c>
      <c r="B37" s="133"/>
      <c r="C37" s="133"/>
      <c r="D37" s="133"/>
      <c r="E37" s="133"/>
      <c r="F37" s="133"/>
      <c r="G37" s="133"/>
      <c r="H37" s="44"/>
      <c r="I37" s="44"/>
      <c r="J37" s="44" t="e">
        <f t="shared" ref="J37:J46" si="2">I37/H37*100</f>
        <v>#DIV/0!</v>
      </c>
    </row>
    <row r="38" spans="1:10" ht="15.75" hidden="1" x14ac:dyDescent="0.25">
      <c r="A38" s="133" t="s">
        <v>387</v>
      </c>
      <c r="B38" s="133"/>
      <c r="C38" s="133"/>
      <c r="D38" s="133"/>
      <c r="E38" s="133"/>
      <c r="F38" s="133"/>
      <c r="G38" s="133"/>
      <c r="H38" s="44"/>
      <c r="I38" s="44"/>
      <c r="J38" s="44" t="e">
        <f t="shared" si="2"/>
        <v>#DIV/0!</v>
      </c>
    </row>
    <row r="39" spans="1:10" ht="15.75" hidden="1" x14ac:dyDescent="0.25">
      <c r="A39" s="147" t="s">
        <v>388</v>
      </c>
      <c r="B39" s="148"/>
      <c r="C39" s="148"/>
      <c r="D39" s="148"/>
      <c r="E39" s="148"/>
      <c r="F39" s="148"/>
      <c r="G39" s="149"/>
      <c r="H39" s="44"/>
      <c r="I39" s="44"/>
      <c r="J39" s="44" t="e">
        <f t="shared" si="2"/>
        <v>#DIV/0!</v>
      </c>
    </row>
    <row r="40" spans="1:10" ht="15.75" hidden="1" x14ac:dyDescent="0.25">
      <c r="A40" s="147" t="s">
        <v>389</v>
      </c>
      <c r="B40" s="148"/>
      <c r="C40" s="148"/>
      <c r="D40" s="148"/>
      <c r="E40" s="148"/>
      <c r="F40" s="148"/>
      <c r="G40" s="149"/>
      <c r="H40" s="44"/>
      <c r="I40" s="44"/>
      <c r="J40" s="44" t="e">
        <f t="shared" si="2"/>
        <v>#DIV/0!</v>
      </c>
    </row>
    <row r="41" spans="1:10" ht="15.75" hidden="1" x14ac:dyDescent="0.25">
      <c r="A41" s="133" t="s">
        <v>390</v>
      </c>
      <c r="B41" s="133"/>
      <c r="C41" s="133"/>
      <c r="D41" s="133"/>
      <c r="E41" s="133"/>
      <c r="F41" s="133"/>
      <c r="G41" s="133"/>
      <c r="H41" s="44"/>
      <c r="I41" s="44"/>
      <c r="J41" s="44" t="e">
        <f t="shared" si="2"/>
        <v>#DIV/0!</v>
      </c>
    </row>
    <row r="42" spans="1:10" ht="15.75" hidden="1" x14ac:dyDescent="0.25">
      <c r="A42" s="133" t="s">
        <v>391</v>
      </c>
      <c r="B42" s="133"/>
      <c r="C42" s="133"/>
      <c r="D42" s="133"/>
      <c r="E42" s="133"/>
      <c r="F42" s="133"/>
      <c r="G42" s="133"/>
      <c r="H42" s="44"/>
      <c r="I42" s="44"/>
      <c r="J42" s="44" t="e">
        <f t="shared" si="2"/>
        <v>#DIV/0!</v>
      </c>
    </row>
    <row r="43" spans="1:10" ht="15.75" hidden="1" x14ac:dyDescent="0.25">
      <c r="A43" s="147" t="s">
        <v>392</v>
      </c>
      <c r="B43" s="148"/>
      <c r="C43" s="148"/>
      <c r="D43" s="148"/>
      <c r="E43" s="148"/>
      <c r="F43" s="148"/>
      <c r="G43" s="149"/>
      <c r="H43" s="44"/>
      <c r="I43" s="44"/>
      <c r="J43" s="44" t="e">
        <f t="shared" si="2"/>
        <v>#DIV/0!</v>
      </c>
    </row>
    <row r="44" spans="1:10" ht="15.75" hidden="1" x14ac:dyDescent="0.25">
      <c r="A44" s="147" t="s">
        <v>393</v>
      </c>
      <c r="B44" s="148"/>
      <c r="C44" s="148"/>
      <c r="D44" s="148"/>
      <c r="E44" s="148"/>
      <c r="F44" s="148"/>
      <c r="G44" s="149"/>
      <c r="H44" s="44"/>
      <c r="I44" s="44"/>
      <c r="J44" s="44" t="e">
        <f t="shared" si="2"/>
        <v>#DIV/0!</v>
      </c>
    </row>
    <row r="45" spans="1:10" ht="15.75" hidden="1" x14ac:dyDescent="0.25">
      <c r="A45" s="133" t="s">
        <v>394</v>
      </c>
      <c r="B45" s="133"/>
      <c r="C45" s="133"/>
      <c r="D45" s="133"/>
      <c r="E45" s="133"/>
      <c r="F45" s="133"/>
      <c r="G45" s="133"/>
      <c r="H45" s="44"/>
      <c r="I45" s="44"/>
      <c r="J45" s="44" t="e">
        <f t="shared" si="2"/>
        <v>#DIV/0!</v>
      </c>
    </row>
    <row r="46" spans="1:10" ht="15.75" hidden="1" x14ac:dyDescent="0.25">
      <c r="A46" s="133" t="s">
        <v>395</v>
      </c>
      <c r="B46" s="133"/>
      <c r="C46" s="133"/>
      <c r="D46" s="133"/>
      <c r="E46" s="133"/>
      <c r="F46" s="133"/>
      <c r="G46" s="133"/>
      <c r="H46" s="44">
        <f>H37+H38+H39+H40+H41+H42+H43+H44+H45</f>
        <v>0</v>
      </c>
      <c r="I46" s="44">
        <f>I37+I38+I39+I40+I41+I42+I43+I44+I45</f>
        <v>0</v>
      </c>
      <c r="J46" s="44" t="e">
        <f t="shared" si="2"/>
        <v>#DIV/0!</v>
      </c>
    </row>
    <row r="47" spans="1:10" ht="4.5" hidden="1" customHeight="1" x14ac:dyDescent="0.25">
      <c r="A47" s="45"/>
      <c r="B47" s="45"/>
      <c r="C47" s="45"/>
      <c r="D47" s="45"/>
      <c r="E47" s="45"/>
      <c r="F47" s="45"/>
      <c r="G47" s="45"/>
      <c r="H47" s="47"/>
      <c r="I47" s="47"/>
      <c r="J47" s="47"/>
    </row>
    <row r="48" spans="1:10" ht="78" customHeight="1" x14ac:dyDescent="0.25">
      <c r="A48" s="135" t="s">
        <v>398</v>
      </c>
      <c r="B48" s="135"/>
      <c r="C48" s="135"/>
      <c r="D48" s="135"/>
      <c r="E48" s="135"/>
      <c r="F48" s="135"/>
      <c r="G48" s="135"/>
      <c r="H48" s="135"/>
      <c r="I48" s="135"/>
      <c r="J48" s="135"/>
    </row>
    <row r="49" spans="1:10" ht="3" customHeight="1" x14ac:dyDescent="0.25">
      <c r="A49" s="41"/>
      <c r="B49" s="57"/>
      <c r="C49" s="41"/>
      <c r="D49" s="41"/>
      <c r="E49" s="41"/>
      <c r="F49" s="41"/>
      <c r="G49" s="41"/>
      <c r="H49" s="41"/>
      <c r="I49" s="136"/>
      <c r="J49" s="136"/>
    </row>
    <row r="50" spans="1:10" ht="13.5" customHeight="1" x14ac:dyDescent="0.25">
      <c r="A50" s="137" t="s">
        <v>382</v>
      </c>
      <c r="B50" s="138"/>
      <c r="C50" s="138"/>
      <c r="D50" s="138"/>
      <c r="E50" s="138"/>
      <c r="F50" s="139"/>
      <c r="G50" s="49"/>
      <c r="H50" s="143" t="s">
        <v>383</v>
      </c>
      <c r="I50" s="144"/>
      <c r="J50" s="145" t="s">
        <v>378</v>
      </c>
    </row>
    <row r="51" spans="1:10" ht="15" customHeight="1" x14ac:dyDescent="0.25">
      <c r="A51" s="140"/>
      <c r="B51" s="141"/>
      <c r="C51" s="141"/>
      <c r="D51" s="141"/>
      <c r="E51" s="141"/>
      <c r="F51" s="142"/>
      <c r="G51" s="49"/>
      <c r="H51" s="50" t="s">
        <v>384</v>
      </c>
      <c r="I51" s="43" t="s">
        <v>385</v>
      </c>
      <c r="J51" s="146"/>
    </row>
    <row r="52" spans="1:10" ht="14.25" customHeight="1" x14ac:dyDescent="0.25">
      <c r="A52" s="147" t="s">
        <v>386</v>
      </c>
      <c r="B52" s="148"/>
      <c r="C52" s="148"/>
      <c r="D52" s="148"/>
      <c r="E52" s="148"/>
      <c r="F52" s="148"/>
      <c r="G52" s="148"/>
      <c r="H52" s="58">
        <v>15</v>
      </c>
      <c r="I52" s="58">
        <v>0</v>
      </c>
      <c r="J52" s="52">
        <f t="shared" ref="J52:J61" si="3">I52/H52*100</f>
        <v>0</v>
      </c>
    </row>
    <row r="53" spans="1:10" ht="14.25" customHeight="1" x14ac:dyDescent="0.25">
      <c r="A53" s="147" t="s">
        <v>387</v>
      </c>
      <c r="B53" s="148"/>
      <c r="C53" s="148"/>
      <c r="D53" s="148"/>
      <c r="E53" s="148"/>
      <c r="F53" s="148"/>
      <c r="G53" s="53"/>
      <c r="H53" s="58">
        <v>5</v>
      </c>
      <c r="I53" s="58">
        <v>0</v>
      </c>
      <c r="J53" s="52">
        <f t="shared" si="3"/>
        <v>0</v>
      </c>
    </row>
    <row r="54" spans="1:10" ht="14.25" customHeight="1" x14ac:dyDescent="0.25">
      <c r="A54" s="147" t="s">
        <v>388</v>
      </c>
      <c r="B54" s="148"/>
      <c r="C54" s="148"/>
      <c r="D54" s="148"/>
      <c r="E54" s="148"/>
      <c r="F54" s="148"/>
      <c r="G54" s="148"/>
      <c r="H54" s="58">
        <v>27</v>
      </c>
      <c r="I54" s="58">
        <v>0</v>
      </c>
      <c r="J54" s="52">
        <f t="shared" si="3"/>
        <v>0</v>
      </c>
    </row>
    <row r="55" spans="1:10" ht="14.25" customHeight="1" x14ac:dyDescent="0.25">
      <c r="A55" s="147" t="s">
        <v>389</v>
      </c>
      <c r="B55" s="148"/>
      <c r="C55" s="148"/>
      <c r="D55" s="148"/>
      <c r="E55" s="148"/>
      <c r="F55" s="148"/>
      <c r="G55" s="148"/>
      <c r="H55" s="58">
        <v>45</v>
      </c>
      <c r="I55" s="58">
        <v>20</v>
      </c>
      <c r="J55" s="52">
        <f t="shared" si="3"/>
        <v>44.444444444444443</v>
      </c>
    </row>
    <row r="56" spans="1:10" ht="14.25" customHeight="1" x14ac:dyDescent="0.25">
      <c r="A56" s="147" t="s">
        <v>390</v>
      </c>
      <c r="B56" s="148"/>
      <c r="C56" s="148"/>
      <c r="D56" s="148"/>
      <c r="E56" s="148"/>
      <c r="F56" s="148"/>
      <c r="G56" s="148"/>
      <c r="H56" s="58">
        <v>30</v>
      </c>
      <c r="I56" s="58">
        <v>0</v>
      </c>
      <c r="J56" s="52">
        <f t="shared" si="3"/>
        <v>0</v>
      </c>
    </row>
    <row r="57" spans="1:10" ht="14.25" customHeight="1" x14ac:dyDescent="0.25">
      <c r="A57" s="147" t="s">
        <v>391</v>
      </c>
      <c r="B57" s="148"/>
      <c r="C57" s="148"/>
      <c r="D57" s="148"/>
      <c r="E57" s="148"/>
      <c r="F57" s="148"/>
      <c r="G57" s="148"/>
      <c r="H57" s="58">
        <v>20</v>
      </c>
      <c r="I57" s="58">
        <v>0</v>
      </c>
      <c r="J57" s="52">
        <f t="shared" si="3"/>
        <v>0</v>
      </c>
    </row>
    <row r="58" spans="1:10" ht="14.25" customHeight="1" x14ac:dyDescent="0.25">
      <c r="A58" s="147" t="s">
        <v>392</v>
      </c>
      <c r="B58" s="148"/>
      <c r="C58" s="148"/>
      <c r="D58" s="148"/>
      <c r="E58" s="148"/>
      <c r="F58" s="148"/>
      <c r="G58" s="148"/>
      <c r="H58" s="58">
        <v>5</v>
      </c>
      <c r="I58" s="58">
        <v>0</v>
      </c>
      <c r="J58" s="52">
        <f t="shared" si="3"/>
        <v>0</v>
      </c>
    </row>
    <row r="59" spans="1:10" ht="14.25" customHeight="1" x14ac:dyDescent="0.25">
      <c r="A59" s="147" t="s">
        <v>393</v>
      </c>
      <c r="B59" s="148"/>
      <c r="C59" s="148"/>
      <c r="D59" s="148"/>
      <c r="E59" s="148"/>
      <c r="F59" s="148"/>
      <c r="G59" s="148"/>
      <c r="H59" s="58">
        <v>30</v>
      </c>
      <c r="I59" s="58">
        <v>20</v>
      </c>
      <c r="J59" s="52">
        <f t="shared" si="3"/>
        <v>66.666666666666657</v>
      </c>
    </row>
    <row r="60" spans="1:10" ht="14.25" hidden="1" customHeight="1" x14ac:dyDescent="0.25">
      <c r="A60" s="147" t="s">
        <v>394</v>
      </c>
      <c r="B60" s="148"/>
      <c r="C60" s="148"/>
      <c r="D60" s="148"/>
      <c r="E60" s="148"/>
      <c r="F60" s="148"/>
      <c r="G60" s="148"/>
      <c r="H60" s="58"/>
      <c r="I60" s="58"/>
      <c r="J60" s="52" t="e">
        <f t="shared" si="3"/>
        <v>#DIV/0!</v>
      </c>
    </row>
    <row r="61" spans="1:10" ht="15.75" customHeight="1" x14ac:dyDescent="0.25">
      <c r="A61" s="147" t="s">
        <v>395</v>
      </c>
      <c r="B61" s="148"/>
      <c r="C61" s="148"/>
      <c r="D61" s="148"/>
      <c r="E61" s="148"/>
      <c r="F61" s="148"/>
      <c r="G61" s="148"/>
      <c r="H61" s="52">
        <f>SUM(H52:H60)</f>
        <v>177</v>
      </c>
      <c r="I61" s="54">
        <f>SUM(I52:I60)</f>
        <v>40</v>
      </c>
      <c r="J61" s="52">
        <f t="shared" si="3"/>
        <v>22.598870056497177</v>
      </c>
    </row>
    <row r="62" spans="1:10" ht="8.25" customHeight="1" x14ac:dyDescent="0.25">
      <c r="A62" s="45"/>
      <c r="B62" s="45"/>
      <c r="C62" s="45"/>
      <c r="D62" s="45"/>
      <c r="E62" s="45"/>
      <c r="F62" s="45"/>
      <c r="G62" s="45"/>
      <c r="H62" s="56"/>
      <c r="I62" s="56"/>
      <c r="J62" s="56"/>
    </row>
    <row r="63" spans="1:10" ht="31.5" customHeight="1" x14ac:dyDescent="0.25">
      <c r="A63" s="135" t="s">
        <v>399</v>
      </c>
      <c r="B63" s="135"/>
      <c r="C63" s="135"/>
      <c r="D63" s="135"/>
      <c r="E63" s="135"/>
      <c r="F63" s="135"/>
      <c r="G63" s="135"/>
      <c r="H63" s="135"/>
      <c r="I63" s="135"/>
      <c r="J63" s="135"/>
    </row>
    <row r="64" spans="1:10" ht="3" customHeight="1" x14ac:dyDescent="0.25">
      <c r="A64" s="41"/>
      <c r="B64" s="57"/>
      <c r="C64" s="41"/>
      <c r="D64" s="41"/>
      <c r="E64" s="41"/>
      <c r="F64" s="41"/>
      <c r="G64" s="41"/>
      <c r="H64" s="41"/>
      <c r="I64" s="136"/>
      <c r="J64" s="136"/>
    </row>
    <row r="65" spans="1:10" ht="15" customHeight="1" x14ac:dyDescent="0.25">
      <c r="A65" s="137" t="s">
        <v>382</v>
      </c>
      <c r="B65" s="138"/>
      <c r="C65" s="138"/>
      <c r="D65" s="138"/>
      <c r="E65" s="138"/>
      <c r="F65" s="139"/>
      <c r="G65" s="49"/>
      <c r="H65" s="143" t="s">
        <v>383</v>
      </c>
      <c r="I65" s="144"/>
      <c r="J65" s="145" t="s">
        <v>378</v>
      </c>
    </row>
    <row r="66" spans="1:10" ht="13.5" customHeight="1" x14ac:dyDescent="0.25">
      <c r="A66" s="140"/>
      <c r="B66" s="141"/>
      <c r="C66" s="141"/>
      <c r="D66" s="141"/>
      <c r="E66" s="141"/>
      <c r="F66" s="142"/>
      <c r="G66" s="49"/>
      <c r="H66" s="96" t="s">
        <v>384</v>
      </c>
      <c r="I66" s="97" t="s">
        <v>385</v>
      </c>
      <c r="J66" s="146"/>
    </row>
    <row r="67" spans="1:10" ht="14.25" customHeight="1" x14ac:dyDescent="0.25">
      <c r="A67" s="147" t="s">
        <v>386</v>
      </c>
      <c r="B67" s="148"/>
      <c r="C67" s="148"/>
      <c r="D67" s="148"/>
      <c r="E67" s="148"/>
      <c r="F67" s="148"/>
      <c r="G67" s="148"/>
      <c r="H67" s="52">
        <v>79.8</v>
      </c>
      <c r="I67" s="52">
        <v>79.8</v>
      </c>
      <c r="J67" s="52">
        <f t="shared" ref="J67:J76" si="4">I67/H67*100</f>
        <v>100</v>
      </c>
    </row>
    <row r="68" spans="1:10" ht="14.25" customHeight="1" x14ac:dyDescent="0.25">
      <c r="A68" s="147" t="s">
        <v>387</v>
      </c>
      <c r="B68" s="148"/>
      <c r="C68" s="148"/>
      <c r="D68" s="148"/>
      <c r="E68" s="148"/>
      <c r="F68" s="148"/>
      <c r="G68" s="53"/>
      <c r="H68" s="52">
        <v>83.4</v>
      </c>
      <c r="I68" s="52">
        <v>69.099999999999994</v>
      </c>
      <c r="J68" s="52">
        <f t="shared" si="4"/>
        <v>82.853717026378888</v>
      </c>
    </row>
    <row r="69" spans="1:10" ht="14.25" customHeight="1" x14ac:dyDescent="0.25">
      <c r="A69" s="147" t="s">
        <v>388</v>
      </c>
      <c r="B69" s="148"/>
      <c r="C69" s="148"/>
      <c r="D69" s="148"/>
      <c r="E69" s="148"/>
      <c r="F69" s="148"/>
      <c r="G69" s="148"/>
      <c r="H69" s="52">
        <v>72.099999999999994</v>
      </c>
      <c r="I69" s="52">
        <v>36</v>
      </c>
      <c r="J69" s="52">
        <f t="shared" si="4"/>
        <v>49.930651872399451</v>
      </c>
    </row>
    <row r="70" spans="1:10" ht="14.25" customHeight="1" x14ac:dyDescent="0.25">
      <c r="A70" s="147" t="s">
        <v>389</v>
      </c>
      <c r="B70" s="148"/>
      <c r="C70" s="148"/>
      <c r="D70" s="148"/>
      <c r="E70" s="148"/>
      <c r="F70" s="148"/>
      <c r="G70" s="148"/>
      <c r="H70" s="52">
        <v>178.9</v>
      </c>
      <c r="I70" s="52">
        <v>160.6</v>
      </c>
      <c r="J70" s="52">
        <f t="shared" si="4"/>
        <v>89.770821688093903</v>
      </c>
    </row>
    <row r="71" spans="1:10" ht="14.25" customHeight="1" x14ac:dyDescent="0.25">
      <c r="A71" s="147" t="s">
        <v>390</v>
      </c>
      <c r="B71" s="148"/>
      <c r="C71" s="148"/>
      <c r="D71" s="148"/>
      <c r="E71" s="148"/>
      <c r="F71" s="148"/>
      <c r="G71" s="148"/>
      <c r="H71" s="52">
        <v>103.2</v>
      </c>
      <c r="I71" s="52">
        <v>103.2</v>
      </c>
      <c r="J71" s="52">
        <f t="shared" si="4"/>
        <v>100</v>
      </c>
    </row>
    <row r="72" spans="1:10" ht="14.25" customHeight="1" x14ac:dyDescent="0.25">
      <c r="A72" s="147" t="s">
        <v>391</v>
      </c>
      <c r="B72" s="148"/>
      <c r="C72" s="148"/>
      <c r="D72" s="148"/>
      <c r="E72" s="148"/>
      <c r="F72" s="148"/>
      <c r="G72" s="148"/>
      <c r="H72" s="52">
        <v>137.80000000000001</v>
      </c>
      <c r="I72" s="52">
        <v>100</v>
      </c>
      <c r="J72" s="52">
        <f t="shared" si="4"/>
        <v>72.568940493468787</v>
      </c>
    </row>
    <row r="73" spans="1:10" ht="14.25" customHeight="1" x14ac:dyDescent="0.25">
      <c r="A73" s="147" t="s">
        <v>392</v>
      </c>
      <c r="B73" s="148"/>
      <c r="C73" s="148"/>
      <c r="D73" s="148"/>
      <c r="E73" s="148"/>
      <c r="F73" s="148"/>
      <c r="G73" s="148"/>
      <c r="H73" s="52">
        <v>51.2</v>
      </c>
      <c r="I73" s="52">
        <v>51.2</v>
      </c>
      <c r="J73" s="52">
        <f t="shared" si="4"/>
        <v>100</v>
      </c>
    </row>
    <row r="74" spans="1:10" ht="14.25" customHeight="1" x14ac:dyDescent="0.25">
      <c r="A74" s="147" t="s">
        <v>393</v>
      </c>
      <c r="B74" s="148"/>
      <c r="C74" s="148"/>
      <c r="D74" s="148"/>
      <c r="E74" s="148"/>
      <c r="F74" s="148"/>
      <c r="G74" s="148"/>
      <c r="H74" s="52">
        <v>84</v>
      </c>
      <c r="I74" s="52">
        <v>84</v>
      </c>
      <c r="J74" s="52">
        <f t="shared" si="4"/>
        <v>100</v>
      </c>
    </row>
    <row r="75" spans="1:10" ht="21.75" hidden="1" customHeight="1" x14ac:dyDescent="0.25">
      <c r="A75" s="147" t="s">
        <v>394</v>
      </c>
      <c r="B75" s="148"/>
      <c r="C75" s="148"/>
      <c r="D75" s="148"/>
      <c r="E75" s="148"/>
      <c r="F75" s="148"/>
      <c r="G75" s="148"/>
      <c r="H75" s="49"/>
      <c r="I75" s="49"/>
      <c r="J75" s="52" t="e">
        <f t="shared" si="4"/>
        <v>#DIV/0!</v>
      </c>
    </row>
    <row r="76" spans="1:10" ht="15.75" customHeight="1" x14ac:dyDescent="0.25">
      <c r="A76" s="147" t="s">
        <v>395</v>
      </c>
      <c r="B76" s="148"/>
      <c r="C76" s="148"/>
      <c r="D76" s="148"/>
      <c r="E76" s="148"/>
      <c r="F76" s="148"/>
      <c r="G76" s="148"/>
      <c r="H76" s="52">
        <f>SUM(H67:H75)</f>
        <v>790.40000000000009</v>
      </c>
      <c r="I76" s="54">
        <f>SUM(I67:I75)</f>
        <v>683.90000000000009</v>
      </c>
      <c r="J76" s="52">
        <f t="shared" si="4"/>
        <v>86.525809716599184</v>
      </c>
    </row>
    <row r="77" spans="1:10" ht="6.75" customHeight="1" x14ac:dyDescent="0.25">
      <c r="A77" s="45"/>
      <c r="B77" s="45"/>
      <c r="C77" s="45"/>
      <c r="D77" s="45"/>
      <c r="E77" s="45"/>
      <c r="F77" s="45"/>
      <c r="G77" s="45"/>
      <c r="H77" s="56"/>
      <c r="I77" s="55"/>
      <c r="J77" s="56"/>
    </row>
    <row r="78" spans="1:10" ht="60.75" customHeight="1" x14ac:dyDescent="0.25">
      <c r="A78" s="135" t="s">
        <v>400</v>
      </c>
      <c r="B78" s="135"/>
      <c r="C78" s="135"/>
      <c r="D78" s="135"/>
      <c r="E78" s="135"/>
      <c r="F78" s="135"/>
      <c r="G78" s="135"/>
      <c r="H78" s="135"/>
      <c r="I78" s="135"/>
      <c r="J78" s="135"/>
    </row>
    <row r="79" spans="1:10" ht="4.5" customHeight="1" x14ac:dyDescent="0.25">
      <c r="A79" s="41"/>
      <c r="B79" s="41"/>
      <c r="C79" s="41"/>
      <c r="D79" s="41"/>
      <c r="E79" s="41"/>
      <c r="F79" s="41"/>
      <c r="G79" s="41"/>
      <c r="H79" s="41"/>
      <c r="I79" s="136"/>
      <c r="J79" s="136"/>
    </row>
    <row r="80" spans="1:10" ht="13.5" customHeight="1" x14ac:dyDescent="0.25">
      <c r="A80" s="137" t="s">
        <v>382</v>
      </c>
      <c r="B80" s="138"/>
      <c r="C80" s="138"/>
      <c r="D80" s="138"/>
      <c r="E80" s="138"/>
      <c r="F80" s="139"/>
      <c r="G80" s="49"/>
      <c r="H80" s="143" t="s">
        <v>383</v>
      </c>
      <c r="I80" s="144"/>
      <c r="J80" s="145" t="s">
        <v>378</v>
      </c>
    </row>
    <row r="81" spans="1:10" ht="15.75" customHeight="1" x14ac:dyDescent="0.25">
      <c r="A81" s="140"/>
      <c r="B81" s="141"/>
      <c r="C81" s="141"/>
      <c r="D81" s="141"/>
      <c r="E81" s="141"/>
      <c r="F81" s="142"/>
      <c r="G81" s="49"/>
      <c r="H81" s="50" t="s">
        <v>384</v>
      </c>
      <c r="I81" s="43" t="s">
        <v>385</v>
      </c>
      <c r="J81" s="146"/>
    </row>
    <row r="82" spans="1:10" ht="14.25" customHeight="1" x14ac:dyDescent="0.25">
      <c r="A82" s="147" t="s">
        <v>386</v>
      </c>
      <c r="B82" s="148"/>
      <c r="C82" s="148"/>
      <c r="D82" s="148"/>
      <c r="E82" s="148"/>
      <c r="F82" s="148"/>
      <c r="G82" s="148"/>
      <c r="H82" s="88">
        <v>20</v>
      </c>
      <c r="I82" s="59">
        <v>0</v>
      </c>
      <c r="J82" s="52">
        <f t="shared" ref="J82:J91" si="5">I82/H82*100</f>
        <v>0</v>
      </c>
    </row>
    <row r="83" spans="1:10" ht="14.25" customHeight="1" x14ac:dyDescent="0.25">
      <c r="A83" s="147" t="s">
        <v>387</v>
      </c>
      <c r="B83" s="148"/>
      <c r="C83" s="148"/>
      <c r="D83" s="148"/>
      <c r="E83" s="148"/>
      <c r="F83" s="148"/>
      <c r="G83" s="53"/>
      <c r="H83" s="88">
        <v>75</v>
      </c>
      <c r="I83" s="59">
        <v>0</v>
      </c>
      <c r="J83" s="52">
        <f t="shared" si="5"/>
        <v>0</v>
      </c>
    </row>
    <row r="84" spans="1:10" ht="14.25" customHeight="1" x14ac:dyDescent="0.25">
      <c r="A84" s="147" t="s">
        <v>388</v>
      </c>
      <c r="B84" s="148"/>
      <c r="C84" s="148"/>
      <c r="D84" s="148"/>
      <c r="E84" s="148"/>
      <c r="F84" s="148"/>
      <c r="G84" s="148"/>
      <c r="H84" s="88">
        <v>20</v>
      </c>
      <c r="I84" s="59">
        <v>0</v>
      </c>
      <c r="J84" s="52">
        <f t="shared" si="5"/>
        <v>0</v>
      </c>
    </row>
    <row r="85" spans="1:10" ht="14.25" customHeight="1" x14ac:dyDescent="0.25">
      <c r="A85" s="147" t="s">
        <v>389</v>
      </c>
      <c r="B85" s="148"/>
      <c r="C85" s="148"/>
      <c r="D85" s="148"/>
      <c r="E85" s="148"/>
      <c r="F85" s="148"/>
      <c r="G85" s="148"/>
      <c r="H85" s="88">
        <v>140</v>
      </c>
      <c r="I85" s="59">
        <v>0</v>
      </c>
      <c r="J85" s="52">
        <f t="shared" si="5"/>
        <v>0</v>
      </c>
    </row>
    <row r="86" spans="1:10" ht="14.25" customHeight="1" x14ac:dyDescent="0.25">
      <c r="A86" s="147" t="s">
        <v>390</v>
      </c>
      <c r="B86" s="148"/>
      <c r="C86" s="148"/>
      <c r="D86" s="148"/>
      <c r="E86" s="148"/>
      <c r="F86" s="148"/>
      <c r="G86" s="148"/>
      <c r="H86" s="88">
        <v>120</v>
      </c>
      <c r="I86" s="59">
        <v>0</v>
      </c>
      <c r="J86" s="52">
        <f t="shared" si="5"/>
        <v>0</v>
      </c>
    </row>
    <row r="87" spans="1:10" ht="14.25" customHeight="1" x14ac:dyDescent="0.25">
      <c r="A87" s="147" t="s">
        <v>391</v>
      </c>
      <c r="B87" s="148"/>
      <c r="C87" s="148"/>
      <c r="D87" s="148"/>
      <c r="E87" s="148"/>
      <c r="F87" s="148"/>
      <c r="G87" s="148"/>
      <c r="H87" s="88">
        <v>40</v>
      </c>
      <c r="I87" s="59">
        <v>0</v>
      </c>
      <c r="J87" s="52">
        <f t="shared" si="5"/>
        <v>0</v>
      </c>
    </row>
    <row r="88" spans="1:10" ht="14.25" customHeight="1" x14ac:dyDescent="0.25">
      <c r="A88" s="147" t="s">
        <v>392</v>
      </c>
      <c r="B88" s="148"/>
      <c r="C88" s="148"/>
      <c r="D88" s="148"/>
      <c r="E88" s="148"/>
      <c r="F88" s="148"/>
      <c r="G88" s="148"/>
      <c r="H88" s="88">
        <v>1</v>
      </c>
      <c r="I88" s="59">
        <v>0</v>
      </c>
      <c r="J88" s="52">
        <f t="shared" si="5"/>
        <v>0</v>
      </c>
    </row>
    <row r="89" spans="1:10" ht="14.25" customHeight="1" x14ac:dyDescent="0.25">
      <c r="A89" s="147" t="s">
        <v>393</v>
      </c>
      <c r="B89" s="148"/>
      <c r="C89" s="148"/>
      <c r="D89" s="148"/>
      <c r="E89" s="148"/>
      <c r="F89" s="148"/>
      <c r="G89" s="149"/>
      <c r="H89" s="59">
        <v>90</v>
      </c>
      <c r="I89" s="59">
        <v>0</v>
      </c>
      <c r="J89" s="52">
        <f t="shared" si="5"/>
        <v>0</v>
      </c>
    </row>
    <row r="90" spans="1:10" ht="15.75" hidden="1" customHeight="1" x14ac:dyDescent="0.25">
      <c r="A90" s="147" t="s">
        <v>394</v>
      </c>
      <c r="B90" s="148"/>
      <c r="C90" s="148"/>
      <c r="D90" s="148"/>
      <c r="E90" s="148"/>
      <c r="F90" s="148"/>
      <c r="G90" s="148"/>
      <c r="H90" s="52"/>
      <c r="I90" s="52"/>
      <c r="J90" s="52" t="e">
        <f t="shared" si="5"/>
        <v>#DIV/0!</v>
      </c>
    </row>
    <row r="91" spans="1:10" ht="15.75" customHeight="1" x14ac:dyDescent="0.25">
      <c r="A91" s="147" t="s">
        <v>395</v>
      </c>
      <c r="B91" s="148"/>
      <c r="C91" s="148"/>
      <c r="D91" s="148"/>
      <c r="E91" s="148"/>
      <c r="F91" s="148"/>
      <c r="G91" s="148"/>
      <c r="H91" s="52">
        <f>SUM(H82:H90)</f>
        <v>506</v>
      </c>
      <c r="I91" s="54">
        <f>SUM(I82:I90)</f>
        <v>0</v>
      </c>
      <c r="J91" s="52">
        <f t="shared" si="5"/>
        <v>0</v>
      </c>
    </row>
    <row r="92" spans="1:10" ht="3.75" customHeight="1" x14ac:dyDescent="0.25">
      <c r="A92" s="45"/>
      <c r="B92" s="45"/>
      <c r="C92" s="45"/>
      <c r="D92" s="45"/>
      <c r="E92" s="45"/>
      <c r="F92" s="45"/>
      <c r="G92" s="45"/>
      <c r="H92" s="56"/>
      <c r="I92" s="56"/>
      <c r="J92" s="56"/>
    </row>
    <row r="93" spans="1:10" ht="30" customHeight="1" x14ac:dyDescent="0.25">
      <c r="A93" s="135" t="s">
        <v>401</v>
      </c>
      <c r="B93" s="135"/>
      <c r="C93" s="135"/>
      <c r="D93" s="135"/>
      <c r="E93" s="135"/>
      <c r="F93" s="135"/>
      <c r="G93" s="135"/>
      <c r="H93" s="135"/>
      <c r="I93" s="135"/>
      <c r="J93" s="135"/>
    </row>
    <row r="94" spans="1:10" ht="4.5" customHeight="1" x14ac:dyDescent="0.25">
      <c r="A94" s="41"/>
      <c r="B94" s="41"/>
      <c r="C94" s="41"/>
      <c r="D94" s="41"/>
      <c r="E94" s="41"/>
      <c r="F94" s="41"/>
      <c r="G94" s="41"/>
      <c r="H94" s="41"/>
      <c r="I94" s="136"/>
      <c r="J94" s="136"/>
    </row>
    <row r="95" spans="1:10" ht="14.25" customHeight="1" x14ac:dyDescent="0.25">
      <c r="A95" s="137" t="s">
        <v>382</v>
      </c>
      <c r="B95" s="138"/>
      <c r="C95" s="138"/>
      <c r="D95" s="138"/>
      <c r="E95" s="138"/>
      <c r="F95" s="139"/>
      <c r="G95" s="49"/>
      <c r="H95" s="143" t="s">
        <v>383</v>
      </c>
      <c r="I95" s="144"/>
      <c r="J95" s="145" t="s">
        <v>378</v>
      </c>
    </row>
    <row r="96" spans="1:10" ht="14.25" customHeight="1" x14ac:dyDescent="0.25">
      <c r="A96" s="140"/>
      <c r="B96" s="141"/>
      <c r="C96" s="141"/>
      <c r="D96" s="141"/>
      <c r="E96" s="141"/>
      <c r="F96" s="142"/>
      <c r="G96" s="49"/>
      <c r="H96" s="50" t="s">
        <v>384</v>
      </c>
      <c r="I96" s="43" t="s">
        <v>385</v>
      </c>
      <c r="J96" s="146"/>
    </row>
    <row r="97" spans="1:10" ht="14.25" customHeight="1" x14ac:dyDescent="0.25">
      <c r="A97" s="147" t="s">
        <v>392</v>
      </c>
      <c r="B97" s="148"/>
      <c r="C97" s="148"/>
      <c r="D97" s="148"/>
      <c r="E97" s="148"/>
      <c r="F97" s="148"/>
      <c r="G97" s="148"/>
      <c r="H97" s="59">
        <v>340</v>
      </c>
      <c r="I97" s="60">
        <v>78.400000000000006</v>
      </c>
      <c r="J97" s="52">
        <f>I97/H97*100</f>
        <v>23.058823529411768</v>
      </c>
    </row>
    <row r="98" spans="1:10" ht="15.75" customHeight="1" x14ac:dyDescent="0.25">
      <c r="A98" s="147" t="s">
        <v>395</v>
      </c>
      <c r="B98" s="148"/>
      <c r="C98" s="148"/>
      <c r="D98" s="148"/>
      <c r="E98" s="148"/>
      <c r="F98" s="148"/>
      <c r="G98" s="148"/>
      <c r="H98" s="52">
        <f>SUM(H97:H97)</f>
        <v>340</v>
      </c>
      <c r="I98" s="54">
        <f>SUM(I97:I97)</f>
        <v>78.400000000000006</v>
      </c>
      <c r="J98" s="52">
        <f>I98/H98*100</f>
        <v>23.058823529411768</v>
      </c>
    </row>
    <row r="99" spans="1:10" ht="6" customHeight="1" x14ac:dyDescent="0.25">
      <c r="A99" s="45"/>
      <c r="B99" s="45"/>
      <c r="C99" s="45"/>
      <c r="D99" s="45"/>
      <c r="E99" s="45"/>
      <c r="F99" s="45"/>
      <c r="G99" s="45"/>
      <c r="H99" s="47"/>
      <c r="I99" s="47"/>
      <c r="J99" s="47"/>
    </row>
    <row r="100" spans="1:10" ht="30" customHeight="1" x14ac:dyDescent="0.25">
      <c r="A100" s="135" t="s">
        <v>402</v>
      </c>
      <c r="B100" s="135"/>
      <c r="C100" s="135"/>
      <c r="D100" s="135"/>
      <c r="E100" s="135"/>
      <c r="F100" s="135"/>
      <c r="G100" s="135"/>
      <c r="H100" s="135"/>
      <c r="I100" s="135"/>
      <c r="J100" s="135"/>
    </row>
    <row r="101" spans="1:10" ht="3" customHeight="1" x14ac:dyDescent="0.25">
      <c r="A101" s="41"/>
      <c r="B101" s="41"/>
      <c r="C101" s="41"/>
      <c r="D101" s="41"/>
      <c r="E101" s="41"/>
      <c r="F101" s="41"/>
      <c r="G101" s="41"/>
      <c r="H101" s="41"/>
      <c r="I101" s="136"/>
      <c r="J101" s="136"/>
    </row>
    <row r="102" spans="1:10" ht="14.25" customHeight="1" x14ac:dyDescent="0.25">
      <c r="A102" s="137" t="s">
        <v>382</v>
      </c>
      <c r="B102" s="138"/>
      <c r="C102" s="138"/>
      <c r="D102" s="138"/>
      <c r="E102" s="138"/>
      <c r="F102" s="139"/>
      <c r="G102" s="49"/>
      <c r="H102" s="143" t="s">
        <v>383</v>
      </c>
      <c r="I102" s="144"/>
      <c r="J102" s="145" t="s">
        <v>378</v>
      </c>
    </row>
    <row r="103" spans="1:10" ht="14.25" customHeight="1" x14ac:dyDescent="0.25">
      <c r="A103" s="140"/>
      <c r="B103" s="141"/>
      <c r="C103" s="141"/>
      <c r="D103" s="141"/>
      <c r="E103" s="141"/>
      <c r="F103" s="142"/>
      <c r="G103" s="49"/>
      <c r="H103" s="50" t="s">
        <v>384</v>
      </c>
      <c r="I103" s="43" t="s">
        <v>385</v>
      </c>
      <c r="J103" s="146"/>
    </row>
    <row r="104" spans="1:10" ht="14.25" customHeight="1" x14ac:dyDescent="0.25">
      <c r="A104" s="147" t="s">
        <v>386</v>
      </c>
      <c r="B104" s="148"/>
      <c r="C104" s="148"/>
      <c r="D104" s="148"/>
      <c r="E104" s="148"/>
      <c r="F104" s="148"/>
      <c r="G104" s="148"/>
      <c r="H104" s="59">
        <v>40</v>
      </c>
      <c r="I104" s="59">
        <v>28.8</v>
      </c>
      <c r="J104" s="52">
        <f t="shared" ref="J104:J112" si="6">I104/H104*100</f>
        <v>72</v>
      </c>
    </row>
    <row r="105" spans="1:10" ht="14.25" customHeight="1" x14ac:dyDescent="0.25">
      <c r="A105" s="147" t="s">
        <v>387</v>
      </c>
      <c r="B105" s="148"/>
      <c r="C105" s="148"/>
      <c r="D105" s="148"/>
      <c r="E105" s="148"/>
      <c r="F105" s="148"/>
      <c r="G105" s="53"/>
      <c r="H105" s="59">
        <v>20</v>
      </c>
      <c r="I105" s="59">
        <v>20</v>
      </c>
      <c r="J105" s="52">
        <f t="shared" si="6"/>
        <v>100</v>
      </c>
    </row>
    <row r="106" spans="1:10" ht="14.25" customHeight="1" x14ac:dyDescent="0.25">
      <c r="A106" s="147" t="s">
        <v>388</v>
      </c>
      <c r="B106" s="148"/>
      <c r="C106" s="148"/>
      <c r="D106" s="148"/>
      <c r="E106" s="148"/>
      <c r="F106" s="148"/>
      <c r="G106" s="148"/>
      <c r="H106" s="59">
        <v>20</v>
      </c>
      <c r="I106" s="59">
        <v>0</v>
      </c>
      <c r="J106" s="52">
        <f t="shared" si="6"/>
        <v>0</v>
      </c>
    </row>
    <row r="107" spans="1:10" ht="14.25" customHeight="1" x14ac:dyDescent="0.25">
      <c r="A107" s="147" t="s">
        <v>389</v>
      </c>
      <c r="B107" s="148"/>
      <c r="C107" s="148"/>
      <c r="D107" s="148"/>
      <c r="E107" s="148"/>
      <c r="F107" s="148"/>
      <c r="G107" s="148"/>
      <c r="H107" s="59">
        <v>40</v>
      </c>
      <c r="I107" s="59">
        <v>0</v>
      </c>
      <c r="J107" s="52">
        <f t="shared" si="6"/>
        <v>0</v>
      </c>
    </row>
    <row r="108" spans="1:10" ht="14.25" customHeight="1" x14ac:dyDescent="0.25">
      <c r="A108" s="147" t="s">
        <v>390</v>
      </c>
      <c r="B108" s="148"/>
      <c r="C108" s="148"/>
      <c r="D108" s="148"/>
      <c r="E108" s="148"/>
      <c r="F108" s="148"/>
      <c r="G108" s="148"/>
      <c r="H108" s="59">
        <v>40</v>
      </c>
      <c r="I108" s="59">
        <v>0</v>
      </c>
      <c r="J108" s="52">
        <f t="shared" si="6"/>
        <v>0</v>
      </c>
    </row>
    <row r="109" spans="1:10" ht="14.25" customHeight="1" x14ac:dyDescent="0.25">
      <c r="A109" s="147" t="s">
        <v>391</v>
      </c>
      <c r="B109" s="148"/>
      <c r="C109" s="148"/>
      <c r="D109" s="148"/>
      <c r="E109" s="148"/>
      <c r="F109" s="148"/>
      <c r="G109" s="148"/>
      <c r="H109" s="59">
        <v>30</v>
      </c>
      <c r="I109" s="59">
        <v>0</v>
      </c>
      <c r="J109" s="52">
        <f t="shared" si="6"/>
        <v>0</v>
      </c>
    </row>
    <row r="110" spans="1:10" ht="14.25" customHeight="1" x14ac:dyDescent="0.25">
      <c r="A110" s="147" t="s">
        <v>392</v>
      </c>
      <c r="B110" s="148"/>
      <c r="C110" s="148"/>
      <c r="D110" s="148"/>
      <c r="E110" s="148"/>
      <c r="F110" s="148"/>
      <c r="G110" s="148"/>
      <c r="H110" s="59">
        <v>20</v>
      </c>
      <c r="I110" s="59">
        <v>0</v>
      </c>
      <c r="J110" s="52">
        <f t="shared" si="6"/>
        <v>0</v>
      </c>
    </row>
    <row r="111" spans="1:10" ht="14.25" customHeight="1" x14ac:dyDescent="0.25">
      <c r="A111" s="147" t="s">
        <v>393</v>
      </c>
      <c r="B111" s="148"/>
      <c r="C111" s="148"/>
      <c r="D111" s="148"/>
      <c r="E111" s="148"/>
      <c r="F111" s="148"/>
      <c r="G111" s="148"/>
      <c r="H111" s="59">
        <v>86.7</v>
      </c>
      <c r="I111" s="59">
        <v>61.7</v>
      </c>
      <c r="J111" s="52">
        <f t="shared" si="6"/>
        <v>71.164936562860433</v>
      </c>
    </row>
    <row r="112" spans="1:10" ht="15.75" customHeight="1" x14ac:dyDescent="0.25">
      <c r="A112" s="147" t="s">
        <v>395</v>
      </c>
      <c r="B112" s="148"/>
      <c r="C112" s="148"/>
      <c r="D112" s="148"/>
      <c r="E112" s="148"/>
      <c r="F112" s="148"/>
      <c r="G112" s="148"/>
      <c r="H112" s="52">
        <f>SUM(H104:H111)</f>
        <v>296.7</v>
      </c>
      <c r="I112" s="52">
        <f>SUM(I104:I111)</f>
        <v>110.5</v>
      </c>
      <c r="J112" s="52">
        <f t="shared" si="6"/>
        <v>37.243006403774856</v>
      </c>
    </row>
    <row r="113" spans="1:10" ht="4.5" customHeight="1" x14ac:dyDescent="0.25">
      <c r="A113" s="45"/>
      <c r="B113" s="45"/>
      <c r="C113" s="45"/>
      <c r="D113" s="45"/>
      <c r="E113" s="45"/>
      <c r="F113" s="45"/>
      <c r="G113" s="45"/>
      <c r="H113" s="56"/>
      <c r="I113" s="56"/>
      <c r="J113" s="56"/>
    </row>
    <row r="114" spans="1:10" ht="46.5" customHeight="1" x14ac:dyDescent="0.25">
      <c r="A114" s="135" t="s">
        <v>403</v>
      </c>
      <c r="B114" s="135"/>
      <c r="C114" s="135"/>
      <c r="D114" s="135"/>
      <c r="E114" s="135"/>
      <c r="F114" s="135"/>
      <c r="G114" s="135"/>
      <c r="H114" s="135"/>
      <c r="I114" s="135"/>
      <c r="J114" s="135"/>
    </row>
    <row r="115" spans="1:10" ht="3.75" customHeight="1" x14ac:dyDescent="0.25">
      <c r="A115" s="41"/>
      <c r="B115" s="41"/>
      <c r="C115" s="41"/>
      <c r="D115" s="41"/>
      <c r="E115" s="41"/>
      <c r="F115" s="41"/>
      <c r="G115" s="41"/>
      <c r="H115" s="41"/>
      <c r="I115" s="136"/>
      <c r="J115" s="136"/>
    </row>
    <row r="116" spans="1:10" ht="14.25" customHeight="1" x14ac:dyDescent="0.25">
      <c r="A116" s="137" t="s">
        <v>382</v>
      </c>
      <c r="B116" s="138"/>
      <c r="C116" s="138"/>
      <c r="D116" s="138"/>
      <c r="E116" s="138"/>
      <c r="F116" s="139"/>
      <c r="G116" s="49"/>
      <c r="H116" s="143" t="s">
        <v>383</v>
      </c>
      <c r="I116" s="144"/>
      <c r="J116" s="145" t="s">
        <v>378</v>
      </c>
    </row>
    <row r="117" spans="1:10" ht="12.75" customHeight="1" x14ac:dyDescent="0.25">
      <c r="A117" s="140"/>
      <c r="B117" s="141"/>
      <c r="C117" s="141"/>
      <c r="D117" s="141"/>
      <c r="E117" s="141"/>
      <c r="F117" s="142"/>
      <c r="G117" s="49"/>
      <c r="H117" s="50" t="s">
        <v>384</v>
      </c>
      <c r="I117" s="43" t="s">
        <v>385</v>
      </c>
      <c r="J117" s="146"/>
    </row>
    <row r="118" spans="1:10" ht="14.25" customHeight="1" x14ac:dyDescent="0.25">
      <c r="A118" s="147" t="s">
        <v>386</v>
      </c>
      <c r="B118" s="148"/>
      <c r="C118" s="148"/>
      <c r="D118" s="148"/>
      <c r="E118" s="148"/>
      <c r="F118" s="148"/>
      <c r="G118" s="148"/>
      <c r="H118" s="59">
        <v>1</v>
      </c>
      <c r="I118" s="59">
        <v>0</v>
      </c>
      <c r="J118" s="52">
        <f t="shared" ref="J118:J126" si="7">I118/H118*100</f>
        <v>0</v>
      </c>
    </row>
    <row r="119" spans="1:10" ht="14.25" customHeight="1" x14ac:dyDescent="0.25">
      <c r="A119" s="147" t="s">
        <v>387</v>
      </c>
      <c r="B119" s="148"/>
      <c r="C119" s="148"/>
      <c r="D119" s="148"/>
      <c r="E119" s="148"/>
      <c r="F119" s="148"/>
      <c r="G119" s="53"/>
      <c r="H119" s="59">
        <v>1</v>
      </c>
      <c r="I119" s="59">
        <v>0</v>
      </c>
      <c r="J119" s="52">
        <f t="shared" si="7"/>
        <v>0</v>
      </c>
    </row>
    <row r="120" spans="1:10" ht="14.25" customHeight="1" x14ac:dyDescent="0.25">
      <c r="A120" s="147" t="s">
        <v>388</v>
      </c>
      <c r="B120" s="148"/>
      <c r="C120" s="148"/>
      <c r="D120" s="148"/>
      <c r="E120" s="148"/>
      <c r="F120" s="148"/>
      <c r="G120" s="148"/>
      <c r="H120" s="59">
        <v>20</v>
      </c>
      <c r="I120" s="59">
        <v>0</v>
      </c>
      <c r="J120" s="52">
        <f t="shared" si="7"/>
        <v>0</v>
      </c>
    </row>
    <row r="121" spans="1:10" ht="14.25" customHeight="1" x14ac:dyDescent="0.25">
      <c r="A121" s="147" t="s">
        <v>389</v>
      </c>
      <c r="B121" s="148"/>
      <c r="C121" s="148"/>
      <c r="D121" s="148"/>
      <c r="E121" s="148"/>
      <c r="F121" s="148"/>
      <c r="G121" s="148"/>
      <c r="H121" s="59">
        <v>1</v>
      </c>
      <c r="I121" s="59">
        <v>0</v>
      </c>
      <c r="J121" s="52">
        <f t="shared" si="7"/>
        <v>0</v>
      </c>
    </row>
    <row r="122" spans="1:10" ht="14.25" customHeight="1" x14ac:dyDescent="0.25">
      <c r="A122" s="147" t="s">
        <v>390</v>
      </c>
      <c r="B122" s="148"/>
      <c r="C122" s="148"/>
      <c r="D122" s="148"/>
      <c r="E122" s="148"/>
      <c r="F122" s="148"/>
      <c r="G122" s="148"/>
      <c r="H122" s="59">
        <v>25</v>
      </c>
      <c r="I122" s="59">
        <v>0</v>
      </c>
      <c r="J122" s="52">
        <f t="shared" si="7"/>
        <v>0</v>
      </c>
    </row>
    <row r="123" spans="1:10" ht="14.25" customHeight="1" x14ac:dyDescent="0.25">
      <c r="A123" s="147" t="s">
        <v>391</v>
      </c>
      <c r="B123" s="148"/>
      <c r="C123" s="148"/>
      <c r="D123" s="148"/>
      <c r="E123" s="148"/>
      <c r="F123" s="148"/>
      <c r="G123" s="148"/>
      <c r="H123" s="59">
        <v>1</v>
      </c>
      <c r="I123" s="59">
        <v>0</v>
      </c>
      <c r="J123" s="52">
        <f t="shared" si="7"/>
        <v>0</v>
      </c>
    </row>
    <row r="124" spans="1:10" ht="14.25" customHeight="1" x14ac:dyDescent="0.25">
      <c r="A124" s="147" t="s">
        <v>392</v>
      </c>
      <c r="B124" s="148"/>
      <c r="C124" s="148"/>
      <c r="D124" s="148"/>
      <c r="E124" s="148"/>
      <c r="F124" s="148"/>
      <c r="G124" s="148"/>
      <c r="H124" s="59">
        <v>1</v>
      </c>
      <c r="I124" s="59">
        <v>0</v>
      </c>
      <c r="J124" s="52">
        <f t="shared" si="7"/>
        <v>0</v>
      </c>
    </row>
    <row r="125" spans="1:10" ht="14.25" customHeight="1" x14ac:dyDescent="0.25">
      <c r="A125" s="147" t="s">
        <v>393</v>
      </c>
      <c r="B125" s="148"/>
      <c r="C125" s="148"/>
      <c r="D125" s="148"/>
      <c r="E125" s="148"/>
      <c r="F125" s="148"/>
      <c r="G125" s="148"/>
      <c r="H125" s="59">
        <v>40</v>
      </c>
      <c r="I125" s="59">
        <v>40</v>
      </c>
      <c r="J125" s="52">
        <f t="shared" si="7"/>
        <v>100</v>
      </c>
    </row>
    <row r="126" spans="1:10" ht="15.75" customHeight="1" x14ac:dyDescent="0.25">
      <c r="A126" s="147" t="s">
        <v>395</v>
      </c>
      <c r="B126" s="148"/>
      <c r="C126" s="148"/>
      <c r="D126" s="148"/>
      <c r="E126" s="148"/>
      <c r="F126" s="148"/>
      <c r="G126" s="148"/>
      <c r="H126" s="52">
        <f>SUM(H118:H125)</f>
        <v>90</v>
      </c>
      <c r="I126" s="54">
        <f>SUM(I118:I125)</f>
        <v>40</v>
      </c>
      <c r="J126" s="52">
        <f t="shared" si="7"/>
        <v>44.444444444444443</v>
      </c>
    </row>
    <row r="127" spans="1:10" ht="4.5" customHeight="1" x14ac:dyDescent="0.25">
      <c r="A127" s="45"/>
      <c r="B127" s="45"/>
      <c r="C127" s="45"/>
      <c r="D127" s="45"/>
      <c r="E127" s="45"/>
      <c r="F127" s="45"/>
      <c r="G127" s="45"/>
      <c r="H127" s="56"/>
      <c r="I127" s="56"/>
      <c r="J127" s="56"/>
    </row>
    <row r="128" spans="1:10" ht="31.5" customHeight="1" x14ac:dyDescent="0.25">
      <c r="A128" s="135" t="s">
        <v>404</v>
      </c>
      <c r="B128" s="135"/>
      <c r="C128" s="135"/>
      <c r="D128" s="135"/>
      <c r="E128" s="135"/>
      <c r="F128" s="135"/>
      <c r="G128" s="135"/>
      <c r="H128" s="135"/>
      <c r="I128" s="135"/>
      <c r="J128" s="135"/>
    </row>
    <row r="129" spans="1:10" ht="3.75" customHeight="1" x14ac:dyDescent="0.25">
      <c r="A129" s="41"/>
      <c r="B129" s="41"/>
      <c r="C129" s="41"/>
      <c r="D129" s="41"/>
      <c r="E129" s="41"/>
      <c r="F129" s="41"/>
      <c r="G129" s="41"/>
      <c r="H129" s="41"/>
      <c r="I129" s="136"/>
      <c r="J129" s="136"/>
    </row>
    <row r="130" spans="1:10" ht="15" customHeight="1" x14ac:dyDescent="0.25">
      <c r="A130" s="137" t="s">
        <v>382</v>
      </c>
      <c r="B130" s="138"/>
      <c r="C130" s="138"/>
      <c r="D130" s="138"/>
      <c r="E130" s="138"/>
      <c r="F130" s="139"/>
      <c r="G130" s="49"/>
      <c r="H130" s="143" t="s">
        <v>383</v>
      </c>
      <c r="I130" s="144"/>
      <c r="J130" s="145" t="s">
        <v>378</v>
      </c>
    </row>
    <row r="131" spans="1:10" ht="13.5" customHeight="1" x14ac:dyDescent="0.25">
      <c r="A131" s="140"/>
      <c r="B131" s="141"/>
      <c r="C131" s="141"/>
      <c r="D131" s="141"/>
      <c r="E131" s="141"/>
      <c r="F131" s="142"/>
      <c r="G131" s="49"/>
      <c r="H131" s="50" t="s">
        <v>384</v>
      </c>
      <c r="I131" s="43" t="s">
        <v>385</v>
      </c>
      <c r="J131" s="146"/>
    </row>
    <row r="132" spans="1:10" ht="14.25" customHeight="1" x14ac:dyDescent="0.25">
      <c r="A132" s="147" t="s">
        <v>386</v>
      </c>
      <c r="B132" s="148"/>
      <c r="C132" s="148"/>
      <c r="D132" s="148"/>
      <c r="E132" s="148"/>
      <c r="F132" s="148"/>
      <c r="G132" s="148"/>
      <c r="H132" s="59">
        <v>20</v>
      </c>
      <c r="I132" s="59">
        <v>0</v>
      </c>
      <c r="J132" s="52">
        <f t="shared" ref="J132:J141" si="8">I132/H132*100</f>
        <v>0</v>
      </c>
    </row>
    <row r="133" spans="1:10" ht="14.25" customHeight="1" x14ac:dyDescent="0.25">
      <c r="A133" s="147" t="s">
        <v>387</v>
      </c>
      <c r="B133" s="148"/>
      <c r="C133" s="148"/>
      <c r="D133" s="148"/>
      <c r="E133" s="148"/>
      <c r="F133" s="148"/>
      <c r="G133" s="53"/>
      <c r="H133" s="59">
        <v>10</v>
      </c>
      <c r="I133" s="59">
        <v>0</v>
      </c>
      <c r="J133" s="52">
        <f t="shared" si="8"/>
        <v>0</v>
      </c>
    </row>
    <row r="134" spans="1:10" ht="14.25" customHeight="1" x14ac:dyDescent="0.25">
      <c r="A134" s="147" t="s">
        <v>388</v>
      </c>
      <c r="B134" s="148"/>
      <c r="C134" s="148"/>
      <c r="D134" s="148"/>
      <c r="E134" s="148"/>
      <c r="F134" s="148"/>
      <c r="G134" s="148"/>
      <c r="H134" s="59">
        <v>5</v>
      </c>
      <c r="I134" s="59">
        <v>0</v>
      </c>
      <c r="J134" s="52">
        <f t="shared" si="8"/>
        <v>0</v>
      </c>
    </row>
    <row r="135" spans="1:10" ht="14.25" customHeight="1" x14ac:dyDescent="0.25">
      <c r="A135" s="147" t="s">
        <v>389</v>
      </c>
      <c r="B135" s="148"/>
      <c r="C135" s="148"/>
      <c r="D135" s="148"/>
      <c r="E135" s="148"/>
      <c r="F135" s="148"/>
      <c r="G135" s="148"/>
      <c r="H135" s="59">
        <v>35</v>
      </c>
      <c r="I135" s="59">
        <v>0</v>
      </c>
      <c r="J135" s="52">
        <f t="shared" si="8"/>
        <v>0</v>
      </c>
    </row>
    <row r="136" spans="1:10" ht="14.25" customHeight="1" x14ac:dyDescent="0.25">
      <c r="A136" s="147" t="s">
        <v>390</v>
      </c>
      <c r="B136" s="148"/>
      <c r="C136" s="148"/>
      <c r="D136" s="148"/>
      <c r="E136" s="148"/>
      <c r="F136" s="148"/>
      <c r="G136" s="148"/>
      <c r="H136" s="59">
        <v>30</v>
      </c>
      <c r="I136" s="59">
        <v>0</v>
      </c>
      <c r="J136" s="52">
        <f t="shared" si="8"/>
        <v>0</v>
      </c>
    </row>
    <row r="137" spans="1:10" ht="14.25" customHeight="1" x14ac:dyDescent="0.25">
      <c r="A137" s="147" t="s">
        <v>391</v>
      </c>
      <c r="B137" s="148"/>
      <c r="C137" s="148"/>
      <c r="D137" s="148"/>
      <c r="E137" s="148"/>
      <c r="F137" s="148"/>
      <c r="G137" s="148"/>
      <c r="H137" s="59">
        <v>15</v>
      </c>
      <c r="I137" s="59">
        <v>0</v>
      </c>
      <c r="J137" s="52">
        <f t="shared" si="8"/>
        <v>0</v>
      </c>
    </row>
    <row r="138" spans="1:10" ht="14.25" customHeight="1" x14ac:dyDescent="0.25">
      <c r="A138" s="147" t="s">
        <v>392</v>
      </c>
      <c r="B138" s="148"/>
      <c r="C138" s="148"/>
      <c r="D138" s="148"/>
      <c r="E138" s="148"/>
      <c r="F138" s="148"/>
      <c r="G138" s="148"/>
      <c r="H138" s="59">
        <v>5</v>
      </c>
      <c r="I138" s="59">
        <v>0</v>
      </c>
      <c r="J138" s="52">
        <f t="shared" si="8"/>
        <v>0</v>
      </c>
    </row>
    <row r="139" spans="1:10" ht="14.25" customHeight="1" x14ac:dyDescent="0.25">
      <c r="A139" s="147" t="s">
        <v>393</v>
      </c>
      <c r="B139" s="148"/>
      <c r="C139" s="148"/>
      <c r="D139" s="148"/>
      <c r="E139" s="148"/>
      <c r="F139" s="148"/>
      <c r="G139" s="148"/>
      <c r="H139" s="59">
        <v>10</v>
      </c>
      <c r="I139" s="59">
        <v>0</v>
      </c>
      <c r="J139" s="52">
        <f t="shared" si="8"/>
        <v>0</v>
      </c>
    </row>
    <row r="140" spans="1:10" ht="15.75" hidden="1" customHeight="1" x14ac:dyDescent="0.25">
      <c r="A140" s="147" t="s">
        <v>394</v>
      </c>
      <c r="B140" s="148"/>
      <c r="C140" s="148"/>
      <c r="D140" s="148"/>
      <c r="E140" s="148"/>
      <c r="F140" s="148"/>
      <c r="G140" s="148"/>
      <c r="H140" s="52"/>
      <c r="I140" s="52">
        <v>0</v>
      </c>
      <c r="J140" s="52" t="e">
        <f t="shared" si="8"/>
        <v>#DIV/0!</v>
      </c>
    </row>
    <row r="141" spans="1:10" ht="15.75" customHeight="1" x14ac:dyDescent="0.25">
      <c r="A141" s="147" t="s">
        <v>395</v>
      </c>
      <c r="B141" s="148"/>
      <c r="C141" s="148"/>
      <c r="D141" s="148"/>
      <c r="E141" s="148"/>
      <c r="F141" s="148"/>
      <c r="G141" s="148"/>
      <c r="H141" s="52">
        <f>SUM(H132:H140)</f>
        <v>130</v>
      </c>
      <c r="I141" s="54">
        <f>SUM(I132:I140)</f>
        <v>0</v>
      </c>
      <c r="J141" s="52">
        <f t="shared" si="8"/>
        <v>0</v>
      </c>
    </row>
    <row r="142" spans="1:10" ht="2.25" customHeight="1" x14ac:dyDescent="0.2"/>
    <row r="143" spans="1:10" ht="45" customHeight="1" x14ac:dyDescent="0.25">
      <c r="A143" s="135" t="s">
        <v>405</v>
      </c>
      <c r="B143" s="135"/>
      <c r="C143" s="135"/>
      <c r="D143" s="135"/>
      <c r="E143" s="135"/>
      <c r="F143" s="135"/>
      <c r="G143" s="135"/>
      <c r="H143" s="135"/>
      <c r="I143" s="135"/>
      <c r="J143" s="135"/>
    </row>
    <row r="144" spans="1:10" ht="3" customHeight="1" x14ac:dyDescent="0.25">
      <c r="A144" s="41"/>
      <c r="B144" s="41"/>
      <c r="C144" s="41"/>
      <c r="D144" s="41"/>
      <c r="E144" s="41"/>
      <c r="F144" s="41"/>
      <c r="G144" s="41"/>
      <c r="H144" s="41"/>
      <c r="I144" s="136"/>
      <c r="J144" s="136"/>
    </row>
    <row r="145" spans="1:10" ht="15.75" x14ac:dyDescent="0.25">
      <c r="A145" s="137" t="s">
        <v>382</v>
      </c>
      <c r="B145" s="138"/>
      <c r="C145" s="138"/>
      <c r="D145" s="138"/>
      <c r="E145" s="138"/>
      <c r="F145" s="139"/>
      <c r="G145" s="49"/>
      <c r="H145" s="143" t="s">
        <v>383</v>
      </c>
      <c r="I145" s="144"/>
      <c r="J145" s="145" t="s">
        <v>378</v>
      </c>
    </row>
    <row r="146" spans="1:10" ht="13.5" customHeight="1" x14ac:dyDescent="0.25">
      <c r="A146" s="140"/>
      <c r="B146" s="141"/>
      <c r="C146" s="141"/>
      <c r="D146" s="141"/>
      <c r="E146" s="141"/>
      <c r="F146" s="142"/>
      <c r="G146" s="49"/>
      <c r="H146" s="50" t="s">
        <v>384</v>
      </c>
      <c r="I146" s="43" t="s">
        <v>385</v>
      </c>
      <c r="J146" s="146"/>
    </row>
    <row r="147" spans="1:10" ht="14.25" customHeight="1" x14ac:dyDescent="0.25">
      <c r="A147" s="147" t="s">
        <v>386</v>
      </c>
      <c r="B147" s="148"/>
      <c r="C147" s="148"/>
      <c r="D147" s="148"/>
      <c r="E147" s="148"/>
      <c r="F147" s="148"/>
      <c r="G147" s="148"/>
      <c r="H147" s="59">
        <v>52.9</v>
      </c>
      <c r="I147" s="59">
        <v>52.9</v>
      </c>
      <c r="J147" s="52">
        <f t="shared" ref="J147:J155" si="9">I147/H147*100</f>
        <v>100</v>
      </c>
    </row>
    <row r="148" spans="1:10" ht="14.25" customHeight="1" x14ac:dyDescent="0.25">
      <c r="A148" s="147" t="s">
        <v>387</v>
      </c>
      <c r="B148" s="148"/>
      <c r="C148" s="148"/>
      <c r="D148" s="148"/>
      <c r="E148" s="148"/>
      <c r="F148" s="148"/>
      <c r="G148" s="53"/>
      <c r="H148" s="59">
        <v>260.3</v>
      </c>
      <c r="I148" s="59">
        <v>260.3</v>
      </c>
      <c r="J148" s="52">
        <f t="shared" si="9"/>
        <v>100</v>
      </c>
    </row>
    <row r="149" spans="1:10" ht="14.25" customHeight="1" x14ac:dyDescent="0.25">
      <c r="A149" s="147" t="s">
        <v>389</v>
      </c>
      <c r="B149" s="148"/>
      <c r="C149" s="148"/>
      <c r="D149" s="148"/>
      <c r="E149" s="148"/>
      <c r="F149" s="148"/>
      <c r="G149" s="148"/>
      <c r="H149" s="59">
        <v>150.30000000000001</v>
      </c>
      <c r="I149" s="59">
        <v>150.30000000000001</v>
      </c>
      <c r="J149" s="52">
        <f t="shared" si="9"/>
        <v>100</v>
      </c>
    </row>
    <row r="150" spans="1:10" ht="14.25" customHeight="1" x14ac:dyDescent="0.25">
      <c r="A150" s="147" t="s">
        <v>390</v>
      </c>
      <c r="B150" s="148"/>
      <c r="C150" s="148"/>
      <c r="D150" s="148"/>
      <c r="E150" s="148"/>
      <c r="F150" s="148"/>
      <c r="G150" s="148"/>
      <c r="H150" s="59">
        <v>134.19999999999999</v>
      </c>
      <c r="I150" s="59">
        <v>134.19999999999999</v>
      </c>
      <c r="J150" s="52">
        <f t="shared" si="9"/>
        <v>100</v>
      </c>
    </row>
    <row r="151" spans="1:10" ht="14.25" customHeight="1" x14ac:dyDescent="0.25">
      <c r="A151" s="147" t="s">
        <v>391</v>
      </c>
      <c r="B151" s="148"/>
      <c r="C151" s="148"/>
      <c r="D151" s="148"/>
      <c r="E151" s="148"/>
      <c r="F151" s="148"/>
      <c r="G151" s="148"/>
      <c r="H151" s="59">
        <v>29.7</v>
      </c>
      <c r="I151" s="59">
        <v>29.7</v>
      </c>
      <c r="J151" s="52">
        <f t="shared" si="9"/>
        <v>100</v>
      </c>
    </row>
    <row r="152" spans="1:10" ht="14.25" customHeight="1" x14ac:dyDescent="0.25">
      <c r="A152" s="147" t="s">
        <v>392</v>
      </c>
      <c r="B152" s="148"/>
      <c r="C152" s="148"/>
      <c r="D152" s="148"/>
      <c r="E152" s="148"/>
      <c r="F152" s="148"/>
      <c r="G152" s="148"/>
      <c r="H152" s="59">
        <v>27.7</v>
      </c>
      <c r="I152" s="59">
        <v>27.7</v>
      </c>
      <c r="J152" s="52">
        <f t="shared" si="9"/>
        <v>100</v>
      </c>
    </row>
    <row r="153" spans="1:10" ht="14.25" customHeight="1" x14ac:dyDescent="0.25">
      <c r="A153" s="147" t="s">
        <v>393</v>
      </c>
      <c r="B153" s="148"/>
      <c r="C153" s="148"/>
      <c r="D153" s="148"/>
      <c r="E153" s="148"/>
      <c r="F153" s="148"/>
      <c r="G153" s="148"/>
      <c r="H153" s="59">
        <v>37</v>
      </c>
      <c r="I153" s="59">
        <v>37</v>
      </c>
      <c r="J153" s="52">
        <f t="shared" si="9"/>
        <v>100</v>
      </c>
    </row>
    <row r="154" spans="1:10" ht="15.75" hidden="1" customHeight="1" x14ac:dyDescent="0.25">
      <c r="A154" s="147" t="s">
        <v>394</v>
      </c>
      <c r="B154" s="148"/>
      <c r="C154" s="148"/>
      <c r="D154" s="148"/>
      <c r="E154" s="148"/>
      <c r="F154" s="148"/>
      <c r="G154" s="53"/>
      <c r="H154" s="52"/>
      <c r="I154" s="52"/>
      <c r="J154" s="52" t="e">
        <f t="shared" si="9"/>
        <v>#DIV/0!</v>
      </c>
    </row>
    <row r="155" spans="1:10" ht="15.75" customHeight="1" x14ac:dyDescent="0.25">
      <c r="A155" s="147" t="s">
        <v>395</v>
      </c>
      <c r="B155" s="148"/>
      <c r="C155" s="148"/>
      <c r="D155" s="148"/>
      <c r="E155" s="148"/>
      <c r="F155" s="148"/>
      <c r="G155" s="148"/>
      <c r="H155" s="52">
        <f>SUM(H147:H154)</f>
        <v>692.10000000000014</v>
      </c>
      <c r="I155" s="54">
        <f>SUM(I147:I154)</f>
        <v>692.10000000000014</v>
      </c>
      <c r="J155" s="52">
        <f t="shared" si="9"/>
        <v>100</v>
      </c>
    </row>
    <row r="156" spans="1:10" ht="4.5" customHeight="1" x14ac:dyDescent="0.25">
      <c r="A156" s="45"/>
      <c r="B156" s="45"/>
      <c r="C156" s="45"/>
      <c r="D156" s="45"/>
      <c r="E156" s="45"/>
      <c r="F156" s="45"/>
      <c r="G156" s="45"/>
      <c r="H156" s="56"/>
      <c r="I156" s="56"/>
      <c r="J156" s="56"/>
    </row>
    <row r="157" spans="1:10" ht="60.75" customHeight="1" x14ac:dyDescent="0.25">
      <c r="A157" s="135" t="s">
        <v>543</v>
      </c>
      <c r="B157" s="135"/>
      <c r="C157" s="135"/>
      <c r="D157" s="135"/>
      <c r="E157" s="135"/>
      <c r="F157" s="135"/>
      <c r="G157" s="135"/>
      <c r="H157" s="135"/>
      <c r="I157" s="135"/>
      <c r="J157" s="135"/>
    </row>
    <row r="158" spans="1:10" ht="3" customHeight="1" x14ac:dyDescent="0.25">
      <c r="A158" s="41"/>
      <c r="B158" s="41"/>
      <c r="C158" s="41"/>
      <c r="D158" s="41"/>
      <c r="E158" s="41"/>
      <c r="F158" s="41"/>
      <c r="G158" s="41"/>
      <c r="H158" s="41"/>
      <c r="I158" s="136"/>
      <c r="J158" s="136"/>
    </row>
    <row r="159" spans="1:10" ht="15" customHeight="1" x14ac:dyDescent="0.25">
      <c r="A159" s="137" t="s">
        <v>382</v>
      </c>
      <c r="B159" s="138"/>
      <c r="C159" s="138"/>
      <c r="D159" s="138"/>
      <c r="E159" s="138"/>
      <c r="F159" s="139"/>
      <c r="G159" s="49"/>
      <c r="H159" s="143" t="s">
        <v>383</v>
      </c>
      <c r="I159" s="144"/>
      <c r="J159" s="145" t="s">
        <v>378</v>
      </c>
    </row>
    <row r="160" spans="1:10" ht="13.5" customHeight="1" x14ac:dyDescent="0.25">
      <c r="A160" s="140"/>
      <c r="B160" s="141"/>
      <c r="C160" s="141"/>
      <c r="D160" s="141"/>
      <c r="E160" s="141"/>
      <c r="F160" s="142"/>
      <c r="G160" s="49"/>
      <c r="H160" s="50" t="s">
        <v>384</v>
      </c>
      <c r="I160" s="43" t="s">
        <v>385</v>
      </c>
      <c r="J160" s="146"/>
    </row>
    <row r="161" spans="1:10" ht="14.25" hidden="1" customHeight="1" x14ac:dyDescent="0.25">
      <c r="A161" s="147" t="s">
        <v>386</v>
      </c>
      <c r="B161" s="148"/>
      <c r="C161" s="148"/>
      <c r="D161" s="148"/>
      <c r="E161" s="148"/>
      <c r="F161" s="148"/>
      <c r="G161" s="149"/>
      <c r="H161" s="59">
        <v>0</v>
      </c>
      <c r="I161" s="59"/>
      <c r="J161" s="52" t="e">
        <f t="shared" ref="J161:J170" si="10">I161/H161*100</f>
        <v>#DIV/0!</v>
      </c>
    </row>
    <row r="162" spans="1:10" ht="14.25" hidden="1" customHeight="1" x14ac:dyDescent="0.25">
      <c r="A162" s="147" t="s">
        <v>387</v>
      </c>
      <c r="B162" s="148"/>
      <c r="C162" s="148"/>
      <c r="D162" s="148"/>
      <c r="E162" s="148"/>
      <c r="F162" s="148"/>
      <c r="G162" s="53"/>
      <c r="H162" s="59">
        <v>0</v>
      </c>
      <c r="I162" s="59"/>
      <c r="J162" s="52" t="e">
        <f t="shared" si="10"/>
        <v>#DIV/0!</v>
      </c>
    </row>
    <row r="163" spans="1:10" ht="14.25" customHeight="1" x14ac:dyDescent="0.25">
      <c r="A163" s="147" t="s">
        <v>388</v>
      </c>
      <c r="B163" s="148"/>
      <c r="C163" s="148"/>
      <c r="D163" s="148"/>
      <c r="E163" s="148"/>
      <c r="F163" s="148"/>
      <c r="G163" s="148"/>
      <c r="H163" s="59">
        <v>30</v>
      </c>
      <c r="I163" s="59">
        <v>30</v>
      </c>
      <c r="J163" s="52">
        <f t="shared" si="10"/>
        <v>100</v>
      </c>
    </row>
    <row r="164" spans="1:10" ht="14.25" hidden="1" customHeight="1" x14ac:dyDescent="0.25">
      <c r="A164" s="147" t="s">
        <v>389</v>
      </c>
      <c r="B164" s="148"/>
      <c r="C164" s="148"/>
      <c r="D164" s="148"/>
      <c r="E164" s="148"/>
      <c r="F164" s="148"/>
      <c r="G164" s="148"/>
      <c r="H164" s="59">
        <v>0</v>
      </c>
      <c r="I164" s="59"/>
      <c r="J164" s="52" t="e">
        <f t="shared" si="10"/>
        <v>#DIV/0!</v>
      </c>
    </row>
    <row r="165" spans="1:10" ht="14.25" customHeight="1" x14ac:dyDescent="0.25">
      <c r="A165" s="147" t="s">
        <v>390</v>
      </c>
      <c r="B165" s="148"/>
      <c r="C165" s="148"/>
      <c r="D165" s="148"/>
      <c r="E165" s="148"/>
      <c r="F165" s="148"/>
      <c r="G165" s="148"/>
      <c r="H165" s="59">
        <v>90</v>
      </c>
      <c r="I165" s="59">
        <v>0</v>
      </c>
      <c r="J165" s="52">
        <f t="shared" si="10"/>
        <v>0</v>
      </c>
    </row>
    <row r="166" spans="1:10" ht="14.25" customHeight="1" x14ac:dyDescent="0.25">
      <c r="A166" s="147" t="s">
        <v>391</v>
      </c>
      <c r="B166" s="148"/>
      <c r="C166" s="148"/>
      <c r="D166" s="148"/>
      <c r="E166" s="148"/>
      <c r="F166" s="148"/>
      <c r="G166" s="149"/>
      <c r="H166" s="59">
        <v>120</v>
      </c>
      <c r="I166" s="59">
        <v>120</v>
      </c>
      <c r="J166" s="52">
        <f t="shared" si="10"/>
        <v>100</v>
      </c>
    </row>
    <row r="167" spans="1:10" ht="14.25" hidden="1" customHeight="1" x14ac:dyDescent="0.25">
      <c r="A167" s="147" t="s">
        <v>392</v>
      </c>
      <c r="B167" s="148"/>
      <c r="C167" s="148"/>
      <c r="D167" s="148"/>
      <c r="E167" s="148"/>
      <c r="F167" s="148"/>
      <c r="G167" s="149"/>
      <c r="H167" s="59">
        <v>0</v>
      </c>
      <c r="I167" s="59"/>
      <c r="J167" s="52" t="e">
        <f t="shared" si="10"/>
        <v>#DIV/0!</v>
      </c>
    </row>
    <row r="168" spans="1:10" ht="14.25" customHeight="1" x14ac:dyDescent="0.25">
      <c r="A168" s="147" t="s">
        <v>393</v>
      </c>
      <c r="B168" s="148"/>
      <c r="C168" s="148"/>
      <c r="D168" s="148"/>
      <c r="E168" s="148"/>
      <c r="F168" s="148"/>
      <c r="G168" s="149"/>
      <c r="H168" s="59">
        <v>150</v>
      </c>
      <c r="I168" s="59">
        <v>150</v>
      </c>
      <c r="J168" s="52">
        <f t="shared" si="10"/>
        <v>100</v>
      </c>
    </row>
    <row r="169" spans="1:10" ht="0.6" customHeight="1" x14ac:dyDescent="0.25">
      <c r="A169" s="147" t="s">
        <v>394</v>
      </c>
      <c r="B169" s="148"/>
      <c r="C169" s="148"/>
      <c r="D169" s="148"/>
      <c r="E169" s="148"/>
      <c r="F169" s="148"/>
      <c r="G169" s="53"/>
      <c r="H169" s="52"/>
      <c r="I169" s="54"/>
      <c r="J169" s="52" t="e">
        <f t="shared" si="10"/>
        <v>#DIV/0!</v>
      </c>
    </row>
    <row r="170" spans="1:10" ht="15.75" customHeight="1" x14ac:dyDescent="0.25">
      <c r="A170" s="147" t="s">
        <v>395</v>
      </c>
      <c r="B170" s="148"/>
      <c r="C170" s="148"/>
      <c r="D170" s="148"/>
      <c r="E170" s="148"/>
      <c r="F170" s="148"/>
      <c r="G170" s="149"/>
      <c r="H170" s="52">
        <f>SUM(H161:H169)</f>
        <v>390</v>
      </c>
      <c r="I170" s="52">
        <f>SUM(I161:I169)</f>
        <v>300</v>
      </c>
      <c r="J170" s="52">
        <f t="shared" si="10"/>
        <v>76.923076923076934</v>
      </c>
    </row>
    <row r="171" spans="1:10" ht="6" customHeight="1" x14ac:dyDescent="0.25">
      <c r="A171" s="45"/>
      <c r="B171" s="45"/>
      <c r="C171" s="45"/>
      <c r="D171" s="45"/>
      <c r="E171" s="45"/>
      <c r="F171" s="45"/>
      <c r="G171" s="45"/>
      <c r="H171" s="56"/>
      <c r="I171" s="56"/>
      <c r="J171" s="56"/>
    </row>
    <row r="172" spans="1:10" ht="29.25" customHeight="1" x14ac:dyDescent="0.25">
      <c r="A172" s="135" t="s">
        <v>406</v>
      </c>
      <c r="B172" s="135"/>
      <c r="C172" s="135"/>
      <c r="D172" s="135"/>
      <c r="E172" s="135"/>
      <c r="F172" s="135"/>
      <c r="G172" s="135"/>
      <c r="H172" s="135"/>
      <c r="I172" s="135"/>
      <c r="J172" s="135"/>
    </row>
    <row r="173" spans="1:10" ht="3" customHeight="1" x14ac:dyDescent="0.25">
      <c r="A173" s="41"/>
      <c r="B173" s="41"/>
      <c r="C173" s="41"/>
      <c r="D173" s="41"/>
      <c r="E173" s="41"/>
      <c r="F173" s="41"/>
      <c r="G173" s="41"/>
      <c r="H173" s="41"/>
      <c r="I173" s="136"/>
      <c r="J173" s="136"/>
    </row>
    <row r="174" spans="1:10" ht="15" customHeight="1" x14ac:dyDescent="0.25">
      <c r="A174" s="137" t="s">
        <v>382</v>
      </c>
      <c r="B174" s="138"/>
      <c r="C174" s="138"/>
      <c r="D174" s="138"/>
      <c r="E174" s="138"/>
      <c r="F174" s="139"/>
      <c r="G174" s="49"/>
      <c r="H174" s="143" t="s">
        <v>383</v>
      </c>
      <c r="I174" s="144"/>
      <c r="J174" s="145" t="s">
        <v>378</v>
      </c>
    </row>
    <row r="175" spans="1:10" ht="13.5" customHeight="1" x14ac:dyDescent="0.25">
      <c r="A175" s="140"/>
      <c r="B175" s="141"/>
      <c r="C175" s="141"/>
      <c r="D175" s="141"/>
      <c r="E175" s="141"/>
      <c r="F175" s="142"/>
      <c r="G175" s="49"/>
      <c r="H175" s="50" t="s">
        <v>384</v>
      </c>
      <c r="I175" s="43" t="s">
        <v>385</v>
      </c>
      <c r="J175" s="146"/>
    </row>
    <row r="176" spans="1:10" ht="14.25" customHeight="1" x14ac:dyDescent="0.25">
      <c r="A176" s="147" t="s">
        <v>386</v>
      </c>
      <c r="B176" s="148"/>
      <c r="C176" s="148"/>
      <c r="D176" s="148"/>
      <c r="E176" s="148"/>
      <c r="F176" s="148"/>
      <c r="G176" s="149"/>
      <c r="H176" s="59">
        <v>530.4</v>
      </c>
      <c r="I176" s="59">
        <v>0</v>
      </c>
      <c r="J176" s="52">
        <f t="shared" ref="J176:J185" si="11">I176/H176*100</f>
        <v>0</v>
      </c>
    </row>
    <row r="177" spans="1:10" ht="14.25" customHeight="1" x14ac:dyDescent="0.25">
      <c r="A177" s="147" t="s">
        <v>387</v>
      </c>
      <c r="B177" s="148"/>
      <c r="C177" s="148"/>
      <c r="D177" s="148"/>
      <c r="E177" s="148"/>
      <c r="F177" s="148"/>
      <c r="G177" s="53"/>
      <c r="H177" s="59">
        <v>458</v>
      </c>
      <c r="I177" s="59">
        <v>0</v>
      </c>
      <c r="J177" s="52">
        <f t="shared" si="11"/>
        <v>0</v>
      </c>
    </row>
    <row r="178" spans="1:10" ht="14.25" customHeight="1" x14ac:dyDescent="0.25">
      <c r="A178" s="147" t="s">
        <v>388</v>
      </c>
      <c r="B178" s="148"/>
      <c r="C178" s="148"/>
      <c r="D178" s="148"/>
      <c r="E178" s="148"/>
      <c r="F178" s="148"/>
      <c r="G178" s="149"/>
      <c r="H178" s="59">
        <v>230</v>
      </c>
      <c r="I178" s="59">
        <v>0</v>
      </c>
      <c r="J178" s="52">
        <f t="shared" si="11"/>
        <v>0</v>
      </c>
    </row>
    <row r="179" spans="1:10" ht="14.25" hidden="1" customHeight="1" x14ac:dyDescent="0.25">
      <c r="A179" s="147" t="s">
        <v>389</v>
      </c>
      <c r="B179" s="148"/>
      <c r="C179" s="148"/>
      <c r="D179" s="148"/>
      <c r="E179" s="148"/>
      <c r="F179" s="148"/>
      <c r="G179" s="149"/>
      <c r="H179" s="59"/>
      <c r="I179" s="59"/>
      <c r="J179" s="52" t="e">
        <f t="shared" si="11"/>
        <v>#DIV/0!</v>
      </c>
    </row>
    <row r="180" spans="1:10" ht="14.25" customHeight="1" x14ac:dyDescent="0.25">
      <c r="A180" s="147" t="s">
        <v>390</v>
      </c>
      <c r="B180" s="148"/>
      <c r="C180" s="148"/>
      <c r="D180" s="148"/>
      <c r="E180" s="148"/>
      <c r="F180" s="148"/>
      <c r="G180" s="148"/>
      <c r="H180" s="59">
        <v>179.5</v>
      </c>
      <c r="I180" s="59">
        <v>0</v>
      </c>
      <c r="J180" s="52">
        <f t="shared" si="11"/>
        <v>0</v>
      </c>
    </row>
    <row r="181" spans="1:10" ht="14.25" hidden="1" customHeight="1" x14ac:dyDescent="0.25">
      <c r="A181" s="147" t="s">
        <v>391</v>
      </c>
      <c r="B181" s="148"/>
      <c r="C181" s="148"/>
      <c r="D181" s="148"/>
      <c r="E181" s="148"/>
      <c r="F181" s="148"/>
      <c r="G181" s="149"/>
      <c r="H181" s="59"/>
      <c r="I181" s="59"/>
      <c r="J181" s="52" t="e">
        <f t="shared" si="11"/>
        <v>#DIV/0!</v>
      </c>
    </row>
    <row r="182" spans="1:10" ht="14.25" customHeight="1" x14ac:dyDescent="0.25">
      <c r="A182" s="147" t="s">
        <v>392</v>
      </c>
      <c r="B182" s="148"/>
      <c r="C182" s="148"/>
      <c r="D182" s="148"/>
      <c r="E182" s="148"/>
      <c r="F182" s="148"/>
      <c r="G182" s="149"/>
      <c r="H182" s="59">
        <v>203.1</v>
      </c>
      <c r="I182" s="59">
        <v>0</v>
      </c>
      <c r="J182" s="52">
        <f t="shared" si="11"/>
        <v>0</v>
      </c>
    </row>
    <row r="183" spans="1:10" ht="14.25" customHeight="1" x14ac:dyDescent="0.25">
      <c r="A183" s="147" t="s">
        <v>393</v>
      </c>
      <c r="B183" s="148"/>
      <c r="C183" s="148"/>
      <c r="D183" s="148"/>
      <c r="E183" s="148"/>
      <c r="F183" s="148"/>
      <c r="G183" s="149"/>
      <c r="H183" s="59">
        <v>83</v>
      </c>
      <c r="I183" s="59">
        <v>0</v>
      </c>
      <c r="J183" s="52">
        <f t="shared" si="11"/>
        <v>0</v>
      </c>
    </row>
    <row r="184" spans="1:10" ht="14.25" customHeight="1" x14ac:dyDescent="0.25">
      <c r="A184" s="147" t="s">
        <v>394</v>
      </c>
      <c r="B184" s="148"/>
      <c r="C184" s="148"/>
      <c r="D184" s="148"/>
      <c r="E184" s="148"/>
      <c r="F184" s="148"/>
      <c r="G184" s="53"/>
      <c r="H184" s="58">
        <v>116</v>
      </c>
      <c r="I184" s="58">
        <v>0</v>
      </c>
      <c r="J184" s="52">
        <f t="shared" si="11"/>
        <v>0</v>
      </c>
    </row>
    <row r="185" spans="1:10" ht="12.75" customHeight="1" x14ac:dyDescent="0.25">
      <c r="A185" s="147" t="s">
        <v>395</v>
      </c>
      <c r="B185" s="148"/>
      <c r="C185" s="148"/>
      <c r="D185" s="148"/>
      <c r="E185" s="148"/>
      <c r="F185" s="148"/>
      <c r="G185" s="149"/>
      <c r="H185" s="52">
        <f>SUM(H176:H184)</f>
        <v>1800</v>
      </c>
      <c r="I185" s="52">
        <f>SUM(I176:I184)</f>
        <v>0</v>
      </c>
      <c r="J185" s="52">
        <f t="shared" si="11"/>
        <v>0</v>
      </c>
    </row>
    <row r="186" spans="1:10" ht="27" customHeight="1" x14ac:dyDescent="0.25">
      <c r="A186" s="45"/>
      <c r="B186" s="45"/>
      <c r="C186" s="45"/>
      <c r="D186" s="45"/>
      <c r="E186" s="45"/>
      <c r="F186" s="45"/>
      <c r="G186" s="45"/>
      <c r="H186" s="56"/>
      <c r="I186" s="56"/>
      <c r="J186" s="56"/>
    </row>
    <row r="187" spans="1:10" ht="27.75" hidden="1" customHeight="1" x14ac:dyDescent="0.25">
      <c r="A187" s="150" t="s">
        <v>407</v>
      </c>
      <c r="B187" s="150"/>
      <c r="C187" s="150"/>
      <c r="D187" s="150"/>
      <c r="E187" s="150"/>
      <c r="F187" s="150"/>
      <c r="G187" s="150"/>
      <c r="H187" s="150"/>
      <c r="I187" s="150"/>
      <c r="J187" s="150"/>
    </row>
    <row r="188" spans="1:10" ht="2.25" hidden="1" customHeight="1" x14ac:dyDescent="0.25">
      <c r="A188" s="45"/>
      <c r="B188" s="45"/>
      <c r="C188" s="45"/>
      <c r="D188" s="45"/>
      <c r="E188" s="45"/>
      <c r="F188" s="45"/>
      <c r="G188" s="45"/>
      <c r="H188" s="56"/>
      <c r="I188" s="56"/>
      <c r="J188" s="56"/>
    </row>
    <row r="189" spans="1:10" ht="15.75" hidden="1" customHeight="1" x14ac:dyDescent="0.25">
      <c r="A189" s="137" t="s">
        <v>382</v>
      </c>
      <c r="B189" s="138"/>
      <c r="C189" s="138"/>
      <c r="D189" s="138"/>
      <c r="E189" s="138"/>
      <c r="F189" s="139"/>
      <c r="G189" s="49"/>
      <c r="H189" s="143" t="s">
        <v>383</v>
      </c>
      <c r="I189" s="144"/>
      <c r="J189" s="145" t="s">
        <v>378</v>
      </c>
    </row>
    <row r="190" spans="1:10" ht="15.75" hidden="1" customHeight="1" x14ac:dyDescent="0.25">
      <c r="A190" s="140"/>
      <c r="B190" s="141"/>
      <c r="C190" s="141"/>
      <c r="D190" s="141"/>
      <c r="E190" s="141"/>
      <c r="F190" s="142"/>
      <c r="G190" s="49"/>
      <c r="H190" s="50" t="s">
        <v>384</v>
      </c>
      <c r="I190" s="43" t="s">
        <v>385</v>
      </c>
      <c r="J190" s="146"/>
    </row>
    <row r="191" spans="1:10" ht="14.25" hidden="1" customHeight="1" x14ac:dyDescent="0.25">
      <c r="A191" s="147" t="s">
        <v>386</v>
      </c>
      <c r="B191" s="148"/>
      <c r="C191" s="148"/>
      <c r="D191" s="148"/>
      <c r="E191" s="148"/>
      <c r="F191" s="148"/>
      <c r="G191" s="149"/>
      <c r="H191" s="59"/>
      <c r="I191" s="59"/>
      <c r="J191" s="52" t="e">
        <f t="shared" ref="J191:J200" si="12">I191/H191*100</f>
        <v>#DIV/0!</v>
      </c>
    </row>
    <row r="192" spans="1:10" ht="14.25" hidden="1" customHeight="1" x14ac:dyDescent="0.25">
      <c r="A192" s="147" t="s">
        <v>387</v>
      </c>
      <c r="B192" s="148"/>
      <c r="C192" s="148"/>
      <c r="D192" s="148"/>
      <c r="E192" s="148"/>
      <c r="F192" s="148"/>
      <c r="G192" s="53"/>
      <c r="H192" s="59"/>
      <c r="I192" s="59"/>
      <c r="J192" s="52" t="e">
        <f t="shared" si="12"/>
        <v>#DIV/0!</v>
      </c>
    </row>
    <row r="193" spans="1:10" ht="14.25" hidden="1" customHeight="1" x14ac:dyDescent="0.25">
      <c r="A193" s="147" t="s">
        <v>388</v>
      </c>
      <c r="B193" s="148"/>
      <c r="C193" s="148"/>
      <c r="D193" s="148"/>
      <c r="E193" s="148"/>
      <c r="F193" s="148"/>
      <c r="G193" s="149"/>
      <c r="H193" s="59"/>
      <c r="I193" s="59"/>
      <c r="J193" s="52" t="e">
        <f t="shared" si="12"/>
        <v>#DIV/0!</v>
      </c>
    </row>
    <row r="194" spans="1:10" ht="14.25" hidden="1" customHeight="1" x14ac:dyDescent="0.25">
      <c r="A194" s="147" t="s">
        <v>389</v>
      </c>
      <c r="B194" s="148"/>
      <c r="C194" s="148"/>
      <c r="D194" s="148"/>
      <c r="E194" s="148"/>
      <c r="F194" s="148"/>
      <c r="G194" s="149"/>
      <c r="H194" s="59"/>
      <c r="I194" s="59"/>
      <c r="J194" s="52" t="e">
        <f t="shared" si="12"/>
        <v>#DIV/0!</v>
      </c>
    </row>
    <row r="195" spans="1:10" ht="15.75" hidden="1" customHeight="1" x14ac:dyDescent="0.25">
      <c r="A195" s="147" t="s">
        <v>390</v>
      </c>
      <c r="B195" s="148"/>
      <c r="C195" s="148"/>
      <c r="D195" s="148"/>
      <c r="E195" s="148"/>
      <c r="F195" s="148"/>
      <c r="G195" s="148"/>
      <c r="H195" s="59"/>
      <c r="I195" s="59"/>
      <c r="J195" s="52" t="e">
        <f t="shared" si="12"/>
        <v>#DIV/0!</v>
      </c>
    </row>
    <row r="196" spans="1:10" ht="15.75" hidden="1" customHeight="1" x14ac:dyDescent="0.25">
      <c r="A196" s="147" t="s">
        <v>391</v>
      </c>
      <c r="B196" s="148"/>
      <c r="C196" s="148"/>
      <c r="D196" s="148"/>
      <c r="E196" s="148"/>
      <c r="F196" s="148"/>
      <c r="G196" s="149"/>
      <c r="H196" s="59"/>
      <c r="I196" s="59"/>
      <c r="J196" s="52" t="e">
        <f t="shared" si="12"/>
        <v>#DIV/0!</v>
      </c>
    </row>
    <row r="197" spans="1:10" ht="15.75" hidden="1" customHeight="1" x14ac:dyDescent="0.25">
      <c r="A197" s="147" t="s">
        <v>392</v>
      </c>
      <c r="B197" s="148"/>
      <c r="C197" s="148"/>
      <c r="D197" s="148"/>
      <c r="E197" s="148"/>
      <c r="F197" s="148"/>
      <c r="G197" s="149"/>
      <c r="H197" s="59"/>
      <c r="I197" s="59"/>
      <c r="J197" s="52" t="e">
        <f t="shared" si="12"/>
        <v>#DIV/0!</v>
      </c>
    </row>
    <row r="198" spans="1:10" ht="15.75" hidden="1" customHeight="1" x14ac:dyDescent="0.25">
      <c r="A198" s="147" t="s">
        <v>393</v>
      </c>
      <c r="B198" s="148"/>
      <c r="C198" s="148"/>
      <c r="D198" s="148"/>
      <c r="E198" s="148"/>
      <c r="F198" s="148"/>
      <c r="G198" s="149"/>
      <c r="H198" s="59"/>
      <c r="I198" s="59"/>
      <c r="J198" s="52" t="e">
        <f t="shared" si="12"/>
        <v>#DIV/0!</v>
      </c>
    </row>
    <row r="199" spans="1:10" ht="15.75" hidden="1" customHeight="1" x14ac:dyDescent="0.25">
      <c r="A199" s="147" t="s">
        <v>394</v>
      </c>
      <c r="B199" s="148"/>
      <c r="C199" s="148"/>
      <c r="D199" s="148"/>
      <c r="E199" s="148"/>
      <c r="F199" s="148"/>
      <c r="G199" s="53"/>
      <c r="H199" s="58"/>
      <c r="I199" s="58"/>
      <c r="J199" s="52" t="e">
        <f t="shared" si="12"/>
        <v>#DIV/0!</v>
      </c>
    </row>
    <row r="200" spans="1:10" ht="15.75" hidden="1" customHeight="1" x14ac:dyDescent="0.25">
      <c r="A200" s="147" t="s">
        <v>395</v>
      </c>
      <c r="B200" s="148"/>
      <c r="C200" s="148"/>
      <c r="D200" s="148"/>
      <c r="E200" s="148"/>
      <c r="F200" s="148"/>
      <c r="G200" s="149"/>
      <c r="H200" s="52">
        <f>SUM(H191:H199)</f>
        <v>0</v>
      </c>
      <c r="I200" s="52">
        <f>SUM(I191:I199)</f>
        <v>0</v>
      </c>
      <c r="J200" s="52" t="e">
        <f t="shared" si="12"/>
        <v>#DIV/0!</v>
      </c>
    </row>
    <row r="201" spans="1:10" ht="3.75" hidden="1" customHeight="1" x14ac:dyDescent="0.25">
      <c r="A201" s="45"/>
      <c r="B201" s="45"/>
      <c r="C201" s="45"/>
      <c r="D201" s="45"/>
      <c r="E201" s="45"/>
      <c r="F201" s="45"/>
      <c r="G201" s="45"/>
      <c r="H201" s="56"/>
      <c r="I201" s="56"/>
      <c r="J201" s="56"/>
    </row>
    <row r="202" spans="1:10" ht="14.25" customHeight="1" x14ac:dyDescent="0.2">
      <c r="A202" s="151" t="s">
        <v>408</v>
      </c>
      <c r="B202" s="151"/>
      <c r="C202" s="151"/>
      <c r="D202" s="151"/>
      <c r="E202" s="151"/>
      <c r="F202" s="151"/>
      <c r="G202" s="62"/>
      <c r="H202" s="62"/>
      <c r="I202" s="62"/>
      <c r="J202" s="62"/>
    </row>
    <row r="203" spans="1:10" ht="21.75" customHeight="1" x14ac:dyDescent="0.2">
      <c r="A203" s="151"/>
      <c r="B203" s="151"/>
      <c r="C203" s="151"/>
      <c r="D203" s="151"/>
      <c r="E203" s="151"/>
      <c r="F203" s="151"/>
      <c r="G203" s="62"/>
      <c r="H203" s="62"/>
      <c r="I203" s="62"/>
      <c r="J203" s="63" t="s">
        <v>409</v>
      </c>
    </row>
  </sheetData>
  <mergeCells count="200">
    <mergeCell ref="A197:G197"/>
    <mergeCell ref="A198:G198"/>
    <mergeCell ref="A199:F199"/>
    <mergeCell ref="A200:G200"/>
    <mergeCell ref="A202:F203"/>
    <mergeCell ref="A191:G191"/>
    <mergeCell ref="A192:F192"/>
    <mergeCell ref="A193:G193"/>
    <mergeCell ref="A194:G194"/>
    <mergeCell ref="A195:G195"/>
    <mergeCell ref="A196:G196"/>
    <mergeCell ref="A182:G182"/>
    <mergeCell ref="A183:G183"/>
    <mergeCell ref="A184:F184"/>
    <mergeCell ref="A185:G185"/>
    <mergeCell ref="A187:J187"/>
    <mergeCell ref="A189:F190"/>
    <mergeCell ref="H189:I189"/>
    <mergeCell ref="J189:J190"/>
    <mergeCell ref="A176:G176"/>
    <mergeCell ref="A177:F177"/>
    <mergeCell ref="A178:G178"/>
    <mergeCell ref="A179:G179"/>
    <mergeCell ref="A180:G180"/>
    <mergeCell ref="A181:G181"/>
    <mergeCell ref="A168:G168"/>
    <mergeCell ref="A169:F169"/>
    <mergeCell ref="A170:G170"/>
    <mergeCell ref="A172:J172"/>
    <mergeCell ref="I173:J173"/>
    <mergeCell ref="A174:F175"/>
    <mergeCell ref="H174:I174"/>
    <mergeCell ref="J174:J175"/>
    <mergeCell ref="A162:F162"/>
    <mergeCell ref="A163:G163"/>
    <mergeCell ref="A164:G164"/>
    <mergeCell ref="A165:G165"/>
    <mergeCell ref="A166:G166"/>
    <mergeCell ref="A167:G167"/>
    <mergeCell ref="A157:J157"/>
    <mergeCell ref="I158:J158"/>
    <mergeCell ref="A159:F160"/>
    <mergeCell ref="H159:I159"/>
    <mergeCell ref="J159:J160"/>
    <mergeCell ref="A161:G161"/>
    <mergeCell ref="A150:G150"/>
    <mergeCell ref="A151:G151"/>
    <mergeCell ref="A152:G152"/>
    <mergeCell ref="A153:G153"/>
    <mergeCell ref="A154:F154"/>
    <mergeCell ref="A155:G155"/>
    <mergeCell ref="A145:F146"/>
    <mergeCell ref="H145:I145"/>
    <mergeCell ref="J145:J146"/>
    <mergeCell ref="A147:G147"/>
    <mergeCell ref="A148:F148"/>
    <mergeCell ref="A149:G149"/>
    <mergeCell ref="A138:G138"/>
    <mergeCell ref="A139:G139"/>
    <mergeCell ref="A140:G140"/>
    <mergeCell ref="A141:G141"/>
    <mergeCell ref="A143:J143"/>
    <mergeCell ref="I144:J144"/>
    <mergeCell ref="A132:G132"/>
    <mergeCell ref="A133:F133"/>
    <mergeCell ref="A134:G134"/>
    <mergeCell ref="A135:G135"/>
    <mergeCell ref="A136:G136"/>
    <mergeCell ref="A137:G137"/>
    <mergeCell ref="A124:G124"/>
    <mergeCell ref="A125:G125"/>
    <mergeCell ref="A126:G126"/>
    <mergeCell ref="A128:J128"/>
    <mergeCell ref="I129:J129"/>
    <mergeCell ref="A130:F131"/>
    <mergeCell ref="H130:I130"/>
    <mergeCell ref="J130:J131"/>
    <mergeCell ref="A118:G118"/>
    <mergeCell ref="A119:F119"/>
    <mergeCell ref="A120:G120"/>
    <mergeCell ref="A121:G121"/>
    <mergeCell ref="A122:G122"/>
    <mergeCell ref="A123:G123"/>
    <mergeCell ref="A110:G110"/>
    <mergeCell ref="A111:G111"/>
    <mergeCell ref="A112:G112"/>
    <mergeCell ref="A114:J114"/>
    <mergeCell ref="I115:J115"/>
    <mergeCell ref="A116:F117"/>
    <mergeCell ref="H116:I116"/>
    <mergeCell ref="J116:J117"/>
    <mergeCell ref="A104:G104"/>
    <mergeCell ref="A105:F105"/>
    <mergeCell ref="A106:G106"/>
    <mergeCell ref="A107:G107"/>
    <mergeCell ref="A108:G108"/>
    <mergeCell ref="A109:G109"/>
    <mergeCell ref="A97:G97"/>
    <mergeCell ref="A98:G98"/>
    <mergeCell ref="A100:J100"/>
    <mergeCell ref="I101:J101"/>
    <mergeCell ref="A102:F103"/>
    <mergeCell ref="H102:I102"/>
    <mergeCell ref="J102:J103"/>
    <mergeCell ref="A91:G91"/>
    <mergeCell ref="A93:J93"/>
    <mergeCell ref="I94:J94"/>
    <mergeCell ref="A95:F96"/>
    <mergeCell ref="H95:I95"/>
    <mergeCell ref="J95:J96"/>
    <mergeCell ref="A85:G85"/>
    <mergeCell ref="A86:G86"/>
    <mergeCell ref="A87:G87"/>
    <mergeCell ref="A88:G88"/>
    <mergeCell ref="A89:G89"/>
    <mergeCell ref="A90:G90"/>
    <mergeCell ref="A80:F81"/>
    <mergeCell ref="H80:I80"/>
    <mergeCell ref="J80:J81"/>
    <mergeCell ref="A82:G82"/>
    <mergeCell ref="A83:F83"/>
    <mergeCell ref="A84:G84"/>
    <mergeCell ref="A73:G73"/>
    <mergeCell ref="A74:G74"/>
    <mergeCell ref="A75:G75"/>
    <mergeCell ref="A76:G76"/>
    <mergeCell ref="A78:J78"/>
    <mergeCell ref="I79:J79"/>
    <mergeCell ref="A67:G67"/>
    <mergeCell ref="A68:F68"/>
    <mergeCell ref="A69:G69"/>
    <mergeCell ref="A70:G70"/>
    <mergeCell ref="A71:G71"/>
    <mergeCell ref="A72:G72"/>
    <mergeCell ref="A61:G61"/>
    <mergeCell ref="A63:J63"/>
    <mergeCell ref="I64:J64"/>
    <mergeCell ref="A65:F66"/>
    <mergeCell ref="H65:I65"/>
    <mergeCell ref="J65:J66"/>
    <mergeCell ref="A55:G55"/>
    <mergeCell ref="A56:G56"/>
    <mergeCell ref="A57:G57"/>
    <mergeCell ref="A58:G58"/>
    <mergeCell ref="A59:G59"/>
    <mergeCell ref="A60:G60"/>
    <mergeCell ref="A50:F51"/>
    <mergeCell ref="H50:I50"/>
    <mergeCell ref="J50:J51"/>
    <mergeCell ref="A52:G52"/>
    <mergeCell ref="A53:F53"/>
    <mergeCell ref="A54:G54"/>
    <mergeCell ref="A43:G43"/>
    <mergeCell ref="A44:G44"/>
    <mergeCell ref="A45:G45"/>
    <mergeCell ref="A46:G46"/>
    <mergeCell ref="A48:J48"/>
    <mergeCell ref="I49:J49"/>
    <mergeCell ref="A37:G37"/>
    <mergeCell ref="A38:G38"/>
    <mergeCell ref="A39:G39"/>
    <mergeCell ref="A40:G40"/>
    <mergeCell ref="A41:G41"/>
    <mergeCell ref="A42:G42"/>
    <mergeCell ref="A31:G31"/>
    <mergeCell ref="A33:J33"/>
    <mergeCell ref="I34:J34"/>
    <mergeCell ref="A35:G36"/>
    <mergeCell ref="H35:I35"/>
    <mergeCell ref="J35:J36"/>
    <mergeCell ref="A25:G25"/>
    <mergeCell ref="A26:G26"/>
    <mergeCell ref="A27:G27"/>
    <mergeCell ref="A28:G28"/>
    <mergeCell ref="A29:G29"/>
    <mergeCell ref="A30:G30"/>
    <mergeCell ref="A20:F21"/>
    <mergeCell ref="H20:I20"/>
    <mergeCell ref="J20:J21"/>
    <mergeCell ref="A22:G22"/>
    <mergeCell ref="A23:F23"/>
    <mergeCell ref="A24:G24"/>
    <mergeCell ref="A13:G13"/>
    <mergeCell ref="A14:G14"/>
    <mergeCell ref="A15:G15"/>
    <mergeCell ref="A16:G16"/>
    <mergeCell ref="A18:J18"/>
    <mergeCell ref="I19:J19"/>
    <mergeCell ref="A7:G7"/>
    <mergeCell ref="A8:G8"/>
    <mergeCell ref="A9:G9"/>
    <mergeCell ref="A10:G10"/>
    <mergeCell ref="A11:G11"/>
    <mergeCell ref="A12:G12"/>
    <mergeCell ref="A1:J1"/>
    <mergeCell ref="A3:J3"/>
    <mergeCell ref="I4:J4"/>
    <mergeCell ref="A5:G6"/>
    <mergeCell ref="H5:I5"/>
    <mergeCell ref="J5:J6"/>
  </mergeCells>
  <pageMargins left="0.78740157480314965" right="0.39370078740157483" top="0.39370078740157483" bottom="0.39370078740157483" header="0" footer="0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расходы и источники</vt:lpstr>
      <vt:lpstr>МБТ</vt:lpstr>
      <vt:lpstr>доходы!Область_печати</vt:lpstr>
      <vt:lpstr>МБТ!Область_печати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Комитет</cp:lastModifiedBy>
  <cp:lastPrinted>2023-05-16T07:21:03Z</cp:lastPrinted>
  <dcterms:created xsi:type="dcterms:W3CDTF">2023-05-11T07:40:57Z</dcterms:created>
  <dcterms:modified xsi:type="dcterms:W3CDTF">2023-05-23T07:55:06Z</dcterms:modified>
</cp:coreProperties>
</file>